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Expenses!$A$2:$BA$783</definedName>
    <definedName name="_xlnm._FilterDatabase" localSheetId="2" hidden="1">Revenues!$A$2:$WWY$2</definedName>
    <definedName name="_xlnm.Print_Area" localSheetId="0">'Current Working'!$B$1:$BJ$52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C18" i="5" l="1"/>
  <c r="AD18" i="5"/>
  <c r="AE18" i="5"/>
  <c r="AF18" i="5"/>
  <c r="AG18" i="5"/>
  <c r="AH18" i="5"/>
  <c r="AC19" i="5"/>
  <c r="AD19" i="5"/>
  <c r="AE19" i="5"/>
  <c r="AF19" i="5"/>
  <c r="AG19" i="5"/>
  <c r="AH19" i="5"/>
  <c r="AC20" i="5"/>
  <c r="AD20" i="5"/>
  <c r="AE20" i="5"/>
  <c r="AF20" i="5"/>
  <c r="AG20" i="5"/>
  <c r="AH20" i="5"/>
  <c r="AC21" i="5"/>
  <c r="AD21" i="5"/>
  <c r="AE21" i="5"/>
  <c r="AF21" i="5"/>
  <c r="AG21" i="5"/>
  <c r="AH21" i="5"/>
  <c r="AC22" i="5"/>
  <c r="AD22" i="5"/>
  <c r="AE22" i="5"/>
  <c r="AF22" i="5"/>
  <c r="AG22" i="5"/>
  <c r="AH22" i="5"/>
  <c r="AC23" i="5"/>
  <c r="AD23" i="5"/>
  <c r="AE23" i="5"/>
  <c r="AF23" i="5"/>
  <c r="AG23" i="5"/>
  <c r="AH23" i="5"/>
  <c r="AC24" i="5"/>
  <c r="AD24" i="5"/>
  <c r="AE24" i="5"/>
  <c r="AF24" i="5"/>
  <c r="AG24" i="5"/>
  <c r="AH24" i="5"/>
  <c r="AB19" i="5"/>
  <c r="AB20" i="5"/>
  <c r="AB21" i="5"/>
  <c r="AB22" i="5"/>
  <c r="AB23" i="5"/>
  <c r="AB24" i="5"/>
  <c r="AB18" i="5"/>
  <c r="AC34" i="5"/>
  <c r="AD34" i="5"/>
  <c r="AE34" i="5"/>
  <c r="AF34" i="5"/>
  <c r="AG34" i="5"/>
  <c r="AH34" i="5"/>
  <c r="AC35" i="5"/>
  <c r="AD35" i="5"/>
  <c r="AE35" i="5"/>
  <c r="AF35" i="5"/>
  <c r="AG35" i="5"/>
  <c r="AH35" i="5"/>
  <c r="AB35" i="5"/>
  <c r="AB34" i="5"/>
  <c r="W784" i="4"/>
  <c r="AH30" i="5"/>
  <c r="AC10" i="5"/>
  <c r="AD10" i="5"/>
  <c r="AE10" i="5"/>
  <c r="AF10" i="5"/>
  <c r="AG10" i="5"/>
  <c r="AH10" i="5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C14" i="5"/>
  <c r="AD14" i="5"/>
  <c r="AE14" i="5"/>
  <c r="AF14" i="5"/>
  <c r="AG14" i="5"/>
  <c r="AH14" i="5"/>
  <c r="AB11" i="5"/>
  <c r="AB12" i="5"/>
  <c r="AB13" i="5"/>
  <c r="AB14" i="5"/>
  <c r="AB10" i="5"/>
  <c r="R10" i="5"/>
  <c r="S10" i="5"/>
  <c r="T10" i="5"/>
  <c r="U10" i="5"/>
  <c r="V10" i="5"/>
  <c r="W10" i="5"/>
  <c r="R11" i="5"/>
  <c r="S11" i="5"/>
  <c r="T11" i="5"/>
  <c r="U11" i="5"/>
  <c r="V11" i="5"/>
  <c r="W11" i="5"/>
  <c r="R12" i="5"/>
  <c r="S12" i="5"/>
  <c r="T12" i="5"/>
  <c r="U12" i="5"/>
  <c r="V12" i="5"/>
  <c r="W12" i="5"/>
  <c r="R13" i="5"/>
  <c r="S13" i="5"/>
  <c r="T13" i="5"/>
  <c r="U13" i="5"/>
  <c r="V13" i="5"/>
  <c r="W13" i="5"/>
  <c r="R14" i="5"/>
  <c r="S14" i="5"/>
  <c r="T14" i="5"/>
  <c r="U14" i="5"/>
  <c r="V14" i="5"/>
  <c r="W14" i="5"/>
  <c r="Q11" i="5"/>
  <c r="Q12" i="5"/>
  <c r="Q13" i="5"/>
  <c r="Q14" i="5"/>
  <c r="Q10" i="5"/>
  <c r="G11" i="5"/>
  <c r="H11" i="5"/>
  <c r="I11" i="5"/>
  <c r="J11" i="5"/>
  <c r="K11" i="5"/>
  <c r="L11" i="5"/>
  <c r="G10" i="5"/>
  <c r="H10" i="5"/>
  <c r="I10" i="5"/>
  <c r="J10" i="5"/>
  <c r="K10" i="5"/>
  <c r="L10" i="5"/>
  <c r="G13" i="5"/>
  <c r="H13" i="5"/>
  <c r="I13" i="5"/>
  <c r="J13" i="5"/>
  <c r="K13" i="5"/>
  <c r="L13" i="5"/>
  <c r="G12" i="5"/>
  <c r="H12" i="5"/>
  <c r="I12" i="5"/>
  <c r="J12" i="5"/>
  <c r="K12" i="5"/>
  <c r="L12" i="5"/>
  <c r="G14" i="5"/>
  <c r="H14" i="5"/>
  <c r="I14" i="5"/>
  <c r="J14" i="5"/>
  <c r="K14" i="5"/>
  <c r="L14" i="5"/>
  <c r="F10" i="5"/>
  <c r="F13" i="5"/>
  <c r="F12" i="5"/>
  <c r="F14" i="5"/>
  <c r="G34" i="5" l="1"/>
  <c r="H34" i="5"/>
  <c r="I34" i="5"/>
  <c r="J34" i="5"/>
  <c r="K34" i="5"/>
  <c r="L34" i="5"/>
  <c r="G35" i="5"/>
  <c r="H35" i="5"/>
  <c r="I35" i="5"/>
  <c r="J35" i="5"/>
  <c r="K35" i="5"/>
  <c r="L35" i="5"/>
  <c r="F35" i="5"/>
  <c r="F34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G23" i="5"/>
  <c r="H23" i="5"/>
  <c r="I23" i="5"/>
  <c r="J23" i="5"/>
  <c r="K23" i="5"/>
  <c r="L23" i="5"/>
  <c r="G24" i="5"/>
  <c r="H24" i="5"/>
  <c r="I24" i="5"/>
  <c r="J24" i="5"/>
  <c r="K24" i="5"/>
  <c r="L24" i="5"/>
  <c r="F19" i="5"/>
  <c r="F20" i="5"/>
  <c r="F21" i="5"/>
  <c r="F22" i="5"/>
  <c r="F23" i="5"/>
  <c r="F24" i="5"/>
  <c r="F18" i="5"/>
  <c r="R34" i="5"/>
  <c r="S34" i="5"/>
  <c r="T34" i="5"/>
  <c r="U34" i="5"/>
  <c r="V34" i="5"/>
  <c r="W34" i="5"/>
  <c r="R35" i="5"/>
  <c r="S35" i="5"/>
  <c r="T35" i="5"/>
  <c r="U35" i="5"/>
  <c r="V35" i="5"/>
  <c r="W35" i="5"/>
  <c r="Q35" i="5"/>
  <c r="Q34" i="5"/>
  <c r="Q784" i="4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3" i="3"/>
  <c r="R30" i="5"/>
  <c r="S30" i="5"/>
  <c r="T30" i="5"/>
  <c r="U30" i="5"/>
  <c r="V30" i="5"/>
  <c r="W30" i="5"/>
  <c r="Q30" i="5"/>
  <c r="R18" i="5"/>
  <c r="S18" i="5"/>
  <c r="T18" i="5"/>
  <c r="U18" i="5"/>
  <c r="V18" i="5"/>
  <c r="W18" i="5"/>
  <c r="R19" i="5"/>
  <c r="S19" i="5"/>
  <c r="T19" i="5"/>
  <c r="U19" i="5"/>
  <c r="V19" i="5"/>
  <c r="W19" i="5"/>
  <c r="R20" i="5"/>
  <c r="S20" i="5"/>
  <c r="T20" i="5"/>
  <c r="U20" i="5"/>
  <c r="V20" i="5"/>
  <c r="W20" i="5"/>
  <c r="R21" i="5"/>
  <c r="S21" i="5"/>
  <c r="T21" i="5"/>
  <c r="U21" i="5"/>
  <c r="V21" i="5"/>
  <c r="W21" i="5"/>
  <c r="R22" i="5"/>
  <c r="S22" i="5"/>
  <c r="T22" i="5"/>
  <c r="U22" i="5"/>
  <c r="V22" i="5"/>
  <c r="W22" i="5"/>
  <c r="R23" i="5"/>
  <c r="S23" i="5"/>
  <c r="T23" i="5"/>
  <c r="U23" i="5"/>
  <c r="V23" i="5"/>
  <c r="W23" i="5"/>
  <c r="R24" i="5"/>
  <c r="S24" i="5"/>
  <c r="T24" i="5"/>
  <c r="U24" i="5"/>
  <c r="V24" i="5"/>
  <c r="W24" i="5"/>
  <c r="Q19" i="5"/>
  <c r="Q20" i="5"/>
  <c r="Q21" i="5"/>
  <c r="Q22" i="5"/>
  <c r="Q23" i="5"/>
  <c r="Q24" i="5"/>
  <c r="Q18" i="5"/>
  <c r="R28" i="5"/>
  <c r="S28" i="5"/>
  <c r="T28" i="5"/>
  <c r="U28" i="5"/>
  <c r="V28" i="5"/>
  <c r="W28" i="5"/>
  <c r="R29" i="5"/>
  <c r="S29" i="5"/>
  <c r="T29" i="5"/>
  <c r="U29" i="5"/>
  <c r="V29" i="5"/>
  <c r="W29" i="5"/>
  <c r="Q29" i="5"/>
  <c r="X6" i="4"/>
  <c r="X7" i="4"/>
  <c r="X8" i="4"/>
  <c r="X9" i="4"/>
  <c r="X10" i="4"/>
  <c r="X11" i="4"/>
  <c r="AK643" i="4"/>
  <c r="AK644" i="4"/>
  <c r="AK645" i="4"/>
  <c r="AK646" i="4"/>
  <c r="AK647" i="4"/>
  <c r="AK648" i="4"/>
  <c r="AK649" i="4"/>
  <c r="AK650" i="4"/>
  <c r="AK651" i="4"/>
  <c r="AK652" i="4"/>
  <c r="AK653" i="4"/>
  <c r="AK654" i="4"/>
  <c r="AK655" i="4"/>
  <c r="AK656" i="4"/>
  <c r="AK657" i="4"/>
  <c r="AK658" i="4"/>
  <c r="AK659" i="4"/>
  <c r="AK660" i="4"/>
  <c r="AK661" i="4"/>
  <c r="AK662" i="4"/>
  <c r="AK663" i="4"/>
  <c r="AK664" i="4"/>
  <c r="AK665" i="4"/>
  <c r="AK666" i="4"/>
  <c r="AK667" i="4"/>
  <c r="AK668" i="4"/>
  <c r="AK669" i="4"/>
  <c r="AK670" i="4"/>
  <c r="AK671" i="4"/>
  <c r="AK672" i="4"/>
  <c r="AK673" i="4"/>
  <c r="AK674" i="4"/>
  <c r="AK675" i="4"/>
  <c r="AK676" i="4"/>
  <c r="AK677" i="4"/>
  <c r="AK678" i="4"/>
  <c r="AK679" i="4"/>
  <c r="AK680" i="4"/>
  <c r="AK681" i="4"/>
  <c r="AK682" i="4"/>
  <c r="AK683" i="4"/>
  <c r="AK684" i="4"/>
  <c r="AK685" i="4"/>
  <c r="AK686" i="4"/>
  <c r="AK687" i="4"/>
  <c r="AK688" i="4"/>
  <c r="AK689" i="4"/>
  <c r="AK690" i="4"/>
  <c r="AK691" i="4"/>
  <c r="AK692" i="4"/>
  <c r="AK693" i="4"/>
  <c r="AK694" i="4"/>
  <c r="AK695" i="4"/>
  <c r="AK696" i="4"/>
  <c r="AK697" i="4"/>
  <c r="AK698" i="4"/>
  <c r="AK699" i="4"/>
  <c r="AK700" i="4"/>
  <c r="AK701" i="4"/>
  <c r="AK702" i="4"/>
  <c r="AK703" i="4"/>
  <c r="AK704" i="4"/>
  <c r="AK705" i="4"/>
  <c r="AK706" i="4"/>
  <c r="AK707" i="4"/>
  <c r="AK708" i="4"/>
  <c r="AK709" i="4"/>
  <c r="AK710" i="4"/>
  <c r="AK711" i="4"/>
  <c r="AK712" i="4"/>
  <c r="AK713" i="4"/>
  <c r="AK714" i="4"/>
  <c r="AK715" i="4"/>
  <c r="AK716" i="4"/>
  <c r="AK717" i="4"/>
  <c r="AK718" i="4"/>
  <c r="AK719" i="4"/>
  <c r="AK720" i="4"/>
  <c r="AK721" i="4"/>
  <c r="AK722" i="4"/>
  <c r="AK723" i="4"/>
  <c r="AK724" i="4"/>
  <c r="AK725" i="4"/>
  <c r="AK726" i="4"/>
  <c r="AK727" i="4"/>
  <c r="AK728" i="4"/>
  <c r="AK729" i="4"/>
  <c r="AK730" i="4"/>
  <c r="AK731" i="4"/>
  <c r="AK732" i="4"/>
  <c r="AK733" i="4"/>
  <c r="AK734" i="4"/>
  <c r="AK735" i="4"/>
  <c r="AK736" i="4"/>
  <c r="AK737" i="4"/>
  <c r="AK738" i="4"/>
  <c r="AK739" i="4"/>
  <c r="AK740" i="4"/>
  <c r="AK741" i="4"/>
  <c r="AK742" i="4"/>
  <c r="AK743" i="4"/>
  <c r="AK744" i="4"/>
  <c r="AK745" i="4"/>
  <c r="AK746" i="4"/>
  <c r="AK747" i="4"/>
  <c r="AK748" i="4"/>
  <c r="AK749" i="4"/>
  <c r="AK750" i="4"/>
  <c r="AK751" i="4"/>
  <c r="AK752" i="4"/>
  <c r="AK753" i="4"/>
  <c r="AK754" i="4"/>
  <c r="AK755" i="4"/>
  <c r="AK756" i="4"/>
  <c r="AK757" i="4"/>
  <c r="AK758" i="4"/>
  <c r="AK759" i="4"/>
  <c r="AK760" i="4"/>
  <c r="AK761" i="4"/>
  <c r="AK762" i="4"/>
  <c r="AK763" i="4"/>
  <c r="AK764" i="4"/>
  <c r="AK765" i="4"/>
  <c r="AK766" i="4"/>
  <c r="AK767" i="4"/>
  <c r="AK768" i="4"/>
  <c r="AK769" i="4"/>
  <c r="AK770" i="4"/>
  <c r="AK771" i="4"/>
  <c r="AK772" i="4"/>
  <c r="AK773" i="4"/>
  <c r="AK774" i="4"/>
  <c r="AK775" i="4"/>
  <c r="AK776" i="4"/>
  <c r="AK777" i="4"/>
  <c r="AK778" i="4"/>
  <c r="AK779" i="4"/>
  <c r="AK780" i="4"/>
  <c r="AK781" i="4"/>
  <c r="AK782" i="4"/>
  <c r="AK783" i="4"/>
  <c r="AK642" i="4"/>
  <c r="AL630" i="4" l="1"/>
  <c r="AL631" i="4"/>
  <c r="AL632" i="4"/>
  <c r="AL633" i="4"/>
  <c r="AL634" i="4"/>
  <c r="AL635" i="4"/>
  <c r="AL636" i="4"/>
  <c r="AL637" i="4"/>
  <c r="AL638" i="4"/>
  <c r="AL639" i="4"/>
  <c r="AL640" i="4"/>
  <c r="AL641" i="4"/>
  <c r="AL642" i="4"/>
  <c r="AL643" i="4"/>
  <c r="AL644" i="4"/>
  <c r="AL645" i="4"/>
  <c r="AL646" i="4"/>
  <c r="AL647" i="4"/>
  <c r="AL648" i="4"/>
  <c r="AL649" i="4"/>
  <c r="AL650" i="4"/>
  <c r="AL651" i="4"/>
  <c r="AL652" i="4"/>
  <c r="AL653" i="4"/>
  <c r="AL654" i="4"/>
  <c r="AL655" i="4"/>
  <c r="AL656" i="4"/>
  <c r="AL657" i="4"/>
  <c r="AL658" i="4"/>
  <c r="AL659" i="4"/>
  <c r="AL660" i="4"/>
  <c r="AL661" i="4"/>
  <c r="AL662" i="4"/>
  <c r="AL663" i="4"/>
  <c r="AL664" i="4"/>
  <c r="AL665" i="4"/>
  <c r="AL666" i="4"/>
  <c r="AL667" i="4"/>
  <c r="AL668" i="4"/>
  <c r="AL669" i="4"/>
  <c r="AL670" i="4"/>
  <c r="AL671" i="4"/>
  <c r="AL672" i="4"/>
  <c r="AL673" i="4"/>
  <c r="AL674" i="4"/>
  <c r="AL675" i="4"/>
  <c r="AL676" i="4"/>
  <c r="AL677" i="4"/>
  <c r="AL678" i="4"/>
  <c r="AL679" i="4"/>
  <c r="AL680" i="4"/>
  <c r="AL681" i="4"/>
  <c r="AL682" i="4"/>
  <c r="AL683" i="4"/>
  <c r="AL684" i="4"/>
  <c r="AL685" i="4"/>
  <c r="AL686" i="4"/>
  <c r="AL687" i="4"/>
  <c r="AL688" i="4"/>
  <c r="AL689" i="4"/>
  <c r="AL690" i="4"/>
  <c r="AL691" i="4"/>
  <c r="AL692" i="4"/>
  <c r="AL693" i="4"/>
  <c r="AL694" i="4"/>
  <c r="AL695" i="4"/>
  <c r="AL696" i="4"/>
  <c r="AL697" i="4"/>
  <c r="AL698" i="4"/>
  <c r="AL699" i="4"/>
  <c r="AL700" i="4"/>
  <c r="AL701" i="4"/>
  <c r="AL702" i="4"/>
  <c r="AL703" i="4"/>
  <c r="AL704" i="4"/>
  <c r="AL705" i="4"/>
  <c r="AL706" i="4"/>
  <c r="AL707" i="4"/>
  <c r="AL708" i="4"/>
  <c r="AL709" i="4"/>
  <c r="AL710" i="4"/>
  <c r="AL711" i="4"/>
  <c r="AL712" i="4"/>
  <c r="AL713" i="4"/>
  <c r="AL714" i="4"/>
  <c r="AL715" i="4"/>
  <c r="AL716" i="4"/>
  <c r="AL717" i="4"/>
  <c r="AL718" i="4"/>
  <c r="AL719" i="4"/>
  <c r="AL720" i="4"/>
  <c r="AL721" i="4"/>
  <c r="AL722" i="4"/>
  <c r="AL723" i="4"/>
  <c r="AL724" i="4"/>
  <c r="AL725" i="4"/>
  <c r="AL726" i="4"/>
  <c r="AL727" i="4"/>
  <c r="AL728" i="4"/>
  <c r="AL729" i="4"/>
  <c r="AL730" i="4"/>
  <c r="AL731" i="4"/>
  <c r="AL732" i="4"/>
  <c r="AL733" i="4"/>
  <c r="AL734" i="4"/>
  <c r="AL735" i="4"/>
  <c r="AL736" i="4"/>
  <c r="AL737" i="4"/>
  <c r="AL738" i="4"/>
  <c r="AL739" i="4"/>
  <c r="AL740" i="4"/>
  <c r="AL741" i="4"/>
  <c r="AL742" i="4"/>
  <c r="AL743" i="4"/>
  <c r="AL744" i="4"/>
  <c r="AL745" i="4"/>
  <c r="AL746" i="4"/>
  <c r="AL747" i="4"/>
  <c r="AL748" i="4"/>
  <c r="AL749" i="4"/>
  <c r="AL750" i="4"/>
  <c r="AL751" i="4"/>
  <c r="AL752" i="4"/>
  <c r="AL753" i="4"/>
  <c r="AL754" i="4"/>
  <c r="AL755" i="4"/>
  <c r="AL756" i="4"/>
  <c r="AL757" i="4"/>
  <c r="AL758" i="4"/>
  <c r="AL759" i="4"/>
  <c r="AL760" i="4"/>
  <c r="AL761" i="4"/>
  <c r="AL762" i="4"/>
  <c r="AL763" i="4"/>
  <c r="AL764" i="4"/>
  <c r="AL765" i="4"/>
  <c r="AL766" i="4"/>
  <c r="AL767" i="4"/>
  <c r="AL768" i="4"/>
  <c r="AL769" i="4"/>
  <c r="AL770" i="4"/>
  <c r="AL771" i="4"/>
  <c r="AL772" i="4"/>
  <c r="AL773" i="4"/>
  <c r="AL774" i="4"/>
  <c r="AL775" i="4"/>
  <c r="AL776" i="4"/>
  <c r="AL777" i="4"/>
  <c r="AL778" i="4"/>
  <c r="AL779" i="4"/>
  <c r="AL780" i="4"/>
  <c r="AL781" i="4"/>
  <c r="AL782" i="4"/>
  <c r="AL783" i="4"/>
  <c r="AL539" i="4"/>
  <c r="AL540" i="4"/>
  <c r="AL541" i="4"/>
  <c r="AL542" i="4"/>
  <c r="AL543" i="4"/>
  <c r="AL544" i="4"/>
  <c r="AL545" i="4"/>
  <c r="AL546" i="4"/>
  <c r="AL547" i="4"/>
  <c r="AL548" i="4"/>
  <c r="AL549" i="4"/>
  <c r="AL550" i="4"/>
  <c r="AL551" i="4"/>
  <c r="AL552" i="4"/>
  <c r="AL553" i="4"/>
  <c r="AL554" i="4"/>
  <c r="AL555" i="4"/>
  <c r="AL556" i="4"/>
  <c r="AL557" i="4"/>
  <c r="AL558" i="4"/>
  <c r="AL559" i="4"/>
  <c r="AL560" i="4"/>
  <c r="AL561" i="4"/>
  <c r="AL562" i="4"/>
  <c r="AL563" i="4"/>
  <c r="AL564" i="4"/>
  <c r="AL565" i="4"/>
  <c r="AL566" i="4"/>
  <c r="AL567" i="4"/>
  <c r="AL568" i="4"/>
  <c r="AL569" i="4"/>
  <c r="AL570" i="4"/>
  <c r="AL571" i="4"/>
  <c r="AL572" i="4"/>
  <c r="AL573" i="4"/>
  <c r="AL574" i="4"/>
  <c r="AL575" i="4"/>
  <c r="AL576" i="4"/>
  <c r="AL577" i="4"/>
  <c r="AL578" i="4"/>
  <c r="AL579" i="4"/>
  <c r="AL580" i="4"/>
  <c r="AL581" i="4"/>
  <c r="AL582" i="4"/>
  <c r="AL583" i="4"/>
  <c r="AL584" i="4"/>
  <c r="AL585" i="4"/>
  <c r="AL586" i="4"/>
  <c r="AL587" i="4"/>
  <c r="AL588" i="4"/>
  <c r="AL589" i="4"/>
  <c r="AL590" i="4"/>
  <c r="AL591" i="4"/>
  <c r="AL592" i="4"/>
  <c r="AL593" i="4"/>
  <c r="AL594" i="4"/>
  <c r="AL595" i="4"/>
  <c r="AL596" i="4"/>
  <c r="AL597" i="4"/>
  <c r="AL598" i="4"/>
  <c r="AL599" i="4"/>
  <c r="AL600" i="4"/>
  <c r="AL601" i="4"/>
  <c r="AL602" i="4"/>
  <c r="AL603" i="4"/>
  <c r="AL604" i="4"/>
  <c r="AL605" i="4"/>
  <c r="AL606" i="4"/>
  <c r="AL607" i="4"/>
  <c r="AL608" i="4"/>
  <c r="AL609" i="4"/>
  <c r="AL610" i="4"/>
  <c r="AL611" i="4"/>
  <c r="AL612" i="4"/>
  <c r="AL613" i="4"/>
  <c r="AL614" i="4"/>
  <c r="AL615" i="4"/>
  <c r="AL616" i="4"/>
  <c r="AL617" i="4"/>
  <c r="AL618" i="4"/>
  <c r="AL619" i="4"/>
  <c r="AL620" i="4"/>
  <c r="AL621" i="4"/>
  <c r="AL622" i="4"/>
  <c r="AL623" i="4"/>
  <c r="AL624" i="4"/>
  <c r="AL625" i="4"/>
  <c r="AL626" i="4"/>
  <c r="AL627" i="4"/>
  <c r="AL628" i="4"/>
  <c r="AL629" i="4"/>
  <c r="AL488" i="4"/>
  <c r="AL489" i="4"/>
  <c r="AL490" i="4"/>
  <c r="AL491" i="4"/>
  <c r="AL492" i="4"/>
  <c r="AL493" i="4"/>
  <c r="AL494" i="4"/>
  <c r="AL495" i="4"/>
  <c r="AL496" i="4"/>
  <c r="AL497" i="4"/>
  <c r="AL498" i="4"/>
  <c r="AL499" i="4"/>
  <c r="AL500" i="4"/>
  <c r="AL501" i="4"/>
  <c r="AL502" i="4"/>
  <c r="AL503" i="4"/>
  <c r="AL504" i="4"/>
  <c r="AL505" i="4"/>
  <c r="AL506" i="4"/>
  <c r="AL507" i="4"/>
  <c r="AL508" i="4"/>
  <c r="AL509" i="4"/>
  <c r="AL510" i="4"/>
  <c r="AL511" i="4"/>
  <c r="AL512" i="4"/>
  <c r="AL513" i="4"/>
  <c r="AL514" i="4"/>
  <c r="AL515" i="4"/>
  <c r="AL516" i="4"/>
  <c r="AL517" i="4"/>
  <c r="AL518" i="4"/>
  <c r="AL519" i="4"/>
  <c r="AL520" i="4"/>
  <c r="AL521" i="4"/>
  <c r="AL522" i="4"/>
  <c r="AL523" i="4"/>
  <c r="AL524" i="4"/>
  <c r="AL525" i="4"/>
  <c r="AL526" i="4"/>
  <c r="AL527" i="4"/>
  <c r="AL528" i="4"/>
  <c r="AL529" i="4"/>
  <c r="AL530" i="4"/>
  <c r="AL531" i="4"/>
  <c r="AL532" i="4"/>
  <c r="AL533" i="4"/>
  <c r="AL534" i="4"/>
  <c r="AL535" i="4"/>
  <c r="AL536" i="4"/>
  <c r="AL537" i="4"/>
  <c r="AL538" i="4"/>
  <c r="AL424" i="4"/>
  <c r="AL425" i="4"/>
  <c r="AL426" i="4"/>
  <c r="AL427" i="4"/>
  <c r="AL428" i="4"/>
  <c r="AL429" i="4"/>
  <c r="AL430" i="4"/>
  <c r="AL431" i="4"/>
  <c r="AL432" i="4"/>
  <c r="AL433" i="4"/>
  <c r="AL434" i="4"/>
  <c r="AL435" i="4"/>
  <c r="AL436" i="4"/>
  <c r="AL437" i="4"/>
  <c r="AL438" i="4"/>
  <c r="AL439" i="4"/>
  <c r="AL440" i="4"/>
  <c r="AL441" i="4"/>
  <c r="AL442" i="4"/>
  <c r="AL443" i="4"/>
  <c r="AL444" i="4"/>
  <c r="AL445" i="4"/>
  <c r="AL446" i="4"/>
  <c r="AL447" i="4"/>
  <c r="AL448" i="4"/>
  <c r="AL449" i="4"/>
  <c r="AL450" i="4"/>
  <c r="AL451" i="4"/>
  <c r="AL452" i="4"/>
  <c r="AL453" i="4"/>
  <c r="AL454" i="4"/>
  <c r="AL455" i="4"/>
  <c r="AL456" i="4"/>
  <c r="AL457" i="4"/>
  <c r="AL458" i="4"/>
  <c r="AL459" i="4"/>
  <c r="AL460" i="4"/>
  <c r="AL461" i="4"/>
  <c r="AL462" i="4"/>
  <c r="AL463" i="4"/>
  <c r="AL464" i="4"/>
  <c r="AL465" i="4"/>
  <c r="AL466" i="4"/>
  <c r="AL467" i="4"/>
  <c r="AL468" i="4"/>
  <c r="AL469" i="4"/>
  <c r="AL470" i="4"/>
  <c r="AL471" i="4"/>
  <c r="AL472" i="4"/>
  <c r="AL473" i="4"/>
  <c r="AL474" i="4"/>
  <c r="AL475" i="4"/>
  <c r="AL476" i="4"/>
  <c r="AL477" i="4"/>
  <c r="AL478" i="4"/>
  <c r="AL479" i="4"/>
  <c r="AL480" i="4"/>
  <c r="AL481" i="4"/>
  <c r="AL482" i="4"/>
  <c r="AL483" i="4"/>
  <c r="AL484" i="4"/>
  <c r="AL485" i="4"/>
  <c r="AL486" i="4"/>
  <c r="AL487" i="4"/>
  <c r="AL380" i="4"/>
  <c r="AL381" i="4"/>
  <c r="AL382" i="4"/>
  <c r="AL383" i="4"/>
  <c r="AL384" i="4"/>
  <c r="AL385" i="4"/>
  <c r="AL386" i="4"/>
  <c r="AL387" i="4"/>
  <c r="AL388" i="4"/>
  <c r="AL389" i="4"/>
  <c r="AL390" i="4"/>
  <c r="AL391" i="4"/>
  <c r="AL392" i="4"/>
  <c r="AL393" i="4"/>
  <c r="AL394" i="4"/>
  <c r="AL395" i="4"/>
  <c r="AL396" i="4"/>
  <c r="AL397" i="4"/>
  <c r="AL398" i="4"/>
  <c r="AL399" i="4"/>
  <c r="AL400" i="4"/>
  <c r="AL401" i="4"/>
  <c r="AL402" i="4"/>
  <c r="AL403" i="4"/>
  <c r="AL404" i="4"/>
  <c r="AL405" i="4"/>
  <c r="AL406" i="4"/>
  <c r="AL407" i="4"/>
  <c r="AL408" i="4"/>
  <c r="AL409" i="4"/>
  <c r="AL410" i="4"/>
  <c r="AL411" i="4"/>
  <c r="AL412" i="4"/>
  <c r="AL413" i="4"/>
  <c r="AL414" i="4"/>
  <c r="AL415" i="4"/>
  <c r="AL416" i="4"/>
  <c r="AL417" i="4"/>
  <c r="AL418" i="4"/>
  <c r="AL419" i="4"/>
  <c r="AL420" i="4"/>
  <c r="AL421" i="4"/>
  <c r="AL422" i="4"/>
  <c r="AL42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193" i="4"/>
  <c r="AL194" i="4"/>
  <c r="AL195" i="4"/>
  <c r="AL196" i="4"/>
  <c r="AL197" i="4"/>
  <c r="AL198" i="4"/>
  <c r="AL199" i="4"/>
  <c r="AL200" i="4"/>
  <c r="AL201" i="4"/>
  <c r="AL202" i="4"/>
  <c r="AL203" i="4"/>
  <c r="AL204" i="4"/>
  <c r="AL205" i="4"/>
  <c r="AL206" i="4"/>
  <c r="AL207" i="4"/>
  <c r="AL208" i="4"/>
  <c r="AL209" i="4"/>
  <c r="AL210" i="4"/>
  <c r="AL211" i="4"/>
  <c r="AL212" i="4"/>
  <c r="AL213" i="4"/>
  <c r="AL214" i="4"/>
  <c r="AL215" i="4"/>
  <c r="AL216" i="4"/>
  <c r="AL217" i="4"/>
  <c r="AL218" i="4"/>
  <c r="AL219" i="4"/>
  <c r="AL220" i="4"/>
  <c r="AL221" i="4"/>
  <c r="AL222" i="4"/>
  <c r="AL223" i="4"/>
  <c r="AL224" i="4"/>
  <c r="AL225" i="4"/>
  <c r="AL226" i="4"/>
  <c r="AL227" i="4"/>
  <c r="AL228" i="4"/>
  <c r="AL229" i="4"/>
  <c r="AL230" i="4"/>
  <c r="AL231" i="4"/>
  <c r="AL232" i="4"/>
  <c r="AL233" i="4"/>
  <c r="AL234" i="4"/>
  <c r="AL235" i="4"/>
  <c r="AL236" i="4"/>
  <c r="AL237" i="4"/>
  <c r="AL238" i="4"/>
  <c r="AL239" i="4"/>
  <c r="AL240" i="4"/>
  <c r="AL241" i="4"/>
  <c r="AL242" i="4"/>
  <c r="AL243" i="4"/>
  <c r="AL244" i="4"/>
  <c r="AL245" i="4"/>
  <c r="AL246" i="4"/>
  <c r="AL247" i="4"/>
  <c r="AL248" i="4"/>
  <c r="AL249" i="4"/>
  <c r="AL250" i="4"/>
  <c r="AL251" i="4"/>
  <c r="AL252" i="4"/>
  <c r="AL253" i="4"/>
  <c r="AL254" i="4"/>
  <c r="AL255" i="4"/>
  <c r="AL256" i="4"/>
  <c r="AL257" i="4"/>
  <c r="AL258" i="4"/>
  <c r="AL259" i="4"/>
  <c r="AL260" i="4"/>
  <c r="AL261" i="4"/>
  <c r="AL262" i="4"/>
  <c r="AL263" i="4"/>
  <c r="AL264" i="4"/>
  <c r="AL265" i="4"/>
  <c r="AL266" i="4"/>
  <c r="AL267" i="4"/>
  <c r="AL268" i="4"/>
  <c r="AL269" i="4"/>
  <c r="AL270" i="4"/>
  <c r="AL271" i="4"/>
  <c r="AL272" i="4"/>
  <c r="AL273" i="4"/>
  <c r="AL274" i="4"/>
  <c r="AL275" i="4"/>
  <c r="AL276" i="4"/>
  <c r="AL277" i="4"/>
  <c r="AL278" i="4"/>
  <c r="AL279" i="4"/>
  <c r="AL280" i="4"/>
  <c r="AL281" i="4"/>
  <c r="AL282" i="4"/>
  <c r="AL283" i="4"/>
  <c r="AL284" i="4"/>
  <c r="AL285" i="4"/>
  <c r="AL286" i="4"/>
  <c r="AL287" i="4"/>
  <c r="AL288" i="4"/>
  <c r="AL289" i="4"/>
  <c r="AL290" i="4"/>
  <c r="AL291" i="4"/>
  <c r="AL292" i="4"/>
  <c r="AL293" i="4"/>
  <c r="AL294" i="4"/>
  <c r="AL295" i="4"/>
  <c r="AL296" i="4"/>
  <c r="AL297" i="4"/>
  <c r="AL298" i="4"/>
  <c r="AL299" i="4"/>
  <c r="AL300" i="4"/>
  <c r="AL301" i="4"/>
  <c r="AL302" i="4"/>
  <c r="AL303" i="4"/>
  <c r="AL304" i="4"/>
  <c r="AL305" i="4"/>
  <c r="AL306" i="4"/>
  <c r="AL307" i="4"/>
  <c r="AL308" i="4"/>
  <c r="AL309" i="4"/>
  <c r="AL310" i="4"/>
  <c r="AL311" i="4"/>
  <c r="AL312" i="4"/>
  <c r="AL313" i="4"/>
  <c r="AL314" i="4"/>
  <c r="AL315" i="4"/>
  <c r="AL316" i="4"/>
  <c r="AL317" i="4"/>
  <c r="AL318" i="4"/>
  <c r="AL319" i="4"/>
  <c r="AL320" i="4"/>
  <c r="AL321" i="4"/>
  <c r="AL322" i="4"/>
  <c r="AL323" i="4"/>
  <c r="AL324" i="4"/>
  <c r="AL325" i="4"/>
  <c r="AL326" i="4"/>
  <c r="AL327" i="4"/>
  <c r="AL328" i="4"/>
  <c r="AL329" i="4"/>
  <c r="AL330" i="4"/>
  <c r="AL331" i="4"/>
  <c r="AL332" i="4"/>
  <c r="AL333" i="4"/>
  <c r="AL334" i="4"/>
  <c r="AL335" i="4"/>
  <c r="AL336" i="4"/>
  <c r="AL337" i="4"/>
  <c r="AL338" i="4"/>
  <c r="AL339" i="4"/>
  <c r="AL340" i="4"/>
  <c r="AL341" i="4"/>
  <c r="AL342" i="4"/>
  <c r="AL343" i="4"/>
  <c r="AL344" i="4"/>
  <c r="AL345" i="4"/>
  <c r="AL346" i="4"/>
  <c r="AL347" i="4"/>
  <c r="AL348" i="4"/>
  <c r="AL349" i="4"/>
  <c r="AL350" i="4"/>
  <c r="AL351" i="4"/>
  <c r="AL352" i="4"/>
  <c r="AL353" i="4"/>
  <c r="AL354" i="4"/>
  <c r="AL355" i="4"/>
  <c r="AL356" i="4"/>
  <c r="AL357" i="4"/>
  <c r="AL358" i="4"/>
  <c r="AL359" i="4"/>
  <c r="AL360" i="4"/>
  <c r="AL361" i="4"/>
  <c r="AL362" i="4"/>
  <c r="AL363" i="4"/>
  <c r="AL364" i="4"/>
  <c r="AL365" i="4"/>
  <c r="AL366" i="4"/>
  <c r="AL367" i="4"/>
  <c r="AL368" i="4"/>
  <c r="AL369" i="4"/>
  <c r="AL370" i="4"/>
  <c r="AL371" i="4"/>
  <c r="AL372" i="4"/>
  <c r="AL373" i="4"/>
  <c r="AL374" i="4"/>
  <c r="AL375" i="4"/>
  <c r="AL376" i="4"/>
  <c r="AL377" i="4"/>
  <c r="AL378" i="4"/>
  <c r="AL379" i="4"/>
  <c r="AL3" i="4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3" i="3"/>
  <c r="AL784" i="4" l="1"/>
  <c r="C642" i="4"/>
  <c r="D642" i="4"/>
  <c r="E642" i="4"/>
  <c r="F642" i="4"/>
  <c r="C643" i="4"/>
  <c r="D643" i="4"/>
  <c r="E643" i="4"/>
  <c r="F643" i="4"/>
  <c r="C644" i="4"/>
  <c r="D644" i="4"/>
  <c r="E644" i="4"/>
  <c r="F644" i="4"/>
  <c r="C645" i="4"/>
  <c r="D645" i="4"/>
  <c r="E645" i="4"/>
  <c r="F645" i="4"/>
  <c r="C646" i="4"/>
  <c r="D646" i="4"/>
  <c r="E646" i="4"/>
  <c r="F646" i="4"/>
  <c r="C647" i="4"/>
  <c r="D647" i="4"/>
  <c r="E647" i="4"/>
  <c r="F647" i="4"/>
  <c r="C648" i="4"/>
  <c r="D648" i="4"/>
  <c r="E648" i="4"/>
  <c r="F648" i="4"/>
  <c r="C649" i="4"/>
  <c r="D649" i="4"/>
  <c r="E649" i="4"/>
  <c r="F649" i="4"/>
  <c r="C650" i="4"/>
  <c r="D650" i="4"/>
  <c r="E650" i="4"/>
  <c r="F650" i="4"/>
  <c r="C651" i="4"/>
  <c r="D651" i="4"/>
  <c r="E651" i="4"/>
  <c r="F651" i="4"/>
  <c r="C652" i="4"/>
  <c r="D652" i="4"/>
  <c r="E652" i="4"/>
  <c r="F652" i="4"/>
  <c r="C653" i="4"/>
  <c r="D653" i="4"/>
  <c r="E653" i="4"/>
  <c r="F653" i="4"/>
  <c r="C654" i="4"/>
  <c r="D654" i="4"/>
  <c r="E654" i="4"/>
  <c r="F654" i="4"/>
  <c r="C655" i="4"/>
  <c r="D655" i="4"/>
  <c r="E655" i="4"/>
  <c r="F655" i="4"/>
  <c r="C656" i="4"/>
  <c r="D656" i="4"/>
  <c r="E656" i="4"/>
  <c r="F656" i="4"/>
  <c r="C657" i="4"/>
  <c r="D657" i="4"/>
  <c r="E657" i="4"/>
  <c r="F657" i="4"/>
  <c r="C658" i="4"/>
  <c r="D658" i="4"/>
  <c r="E658" i="4"/>
  <c r="F658" i="4"/>
  <c r="C659" i="4"/>
  <c r="D659" i="4"/>
  <c r="E659" i="4"/>
  <c r="F659" i="4"/>
  <c r="C660" i="4"/>
  <c r="D660" i="4"/>
  <c r="E660" i="4"/>
  <c r="F660" i="4"/>
  <c r="C661" i="4"/>
  <c r="D661" i="4"/>
  <c r="E661" i="4"/>
  <c r="F661" i="4"/>
  <c r="C662" i="4"/>
  <c r="D662" i="4"/>
  <c r="E662" i="4"/>
  <c r="F662" i="4"/>
  <c r="C663" i="4"/>
  <c r="D663" i="4"/>
  <c r="E663" i="4"/>
  <c r="F663" i="4"/>
  <c r="C664" i="4"/>
  <c r="D664" i="4"/>
  <c r="E664" i="4"/>
  <c r="F664" i="4"/>
  <c r="C665" i="4"/>
  <c r="D665" i="4"/>
  <c r="E665" i="4"/>
  <c r="F665" i="4"/>
  <c r="C666" i="4"/>
  <c r="D666" i="4"/>
  <c r="E666" i="4"/>
  <c r="F666" i="4"/>
  <c r="C667" i="4"/>
  <c r="D667" i="4"/>
  <c r="E667" i="4"/>
  <c r="F667" i="4"/>
  <c r="C668" i="4"/>
  <c r="D668" i="4"/>
  <c r="E668" i="4"/>
  <c r="F668" i="4"/>
  <c r="C669" i="4"/>
  <c r="D669" i="4"/>
  <c r="E669" i="4"/>
  <c r="F669" i="4"/>
  <c r="C670" i="4"/>
  <c r="D670" i="4"/>
  <c r="E670" i="4"/>
  <c r="F670" i="4"/>
  <c r="C671" i="4"/>
  <c r="D671" i="4"/>
  <c r="E671" i="4"/>
  <c r="F671" i="4"/>
  <c r="C672" i="4"/>
  <c r="D672" i="4"/>
  <c r="E672" i="4"/>
  <c r="F672" i="4"/>
  <c r="C673" i="4"/>
  <c r="D673" i="4"/>
  <c r="E673" i="4"/>
  <c r="F673" i="4"/>
  <c r="C674" i="4"/>
  <c r="D674" i="4"/>
  <c r="E674" i="4"/>
  <c r="F674" i="4"/>
  <c r="C675" i="4"/>
  <c r="D675" i="4"/>
  <c r="E675" i="4"/>
  <c r="F675" i="4"/>
  <c r="C676" i="4"/>
  <c r="D676" i="4"/>
  <c r="E676" i="4"/>
  <c r="F676" i="4"/>
  <c r="C677" i="4"/>
  <c r="D677" i="4"/>
  <c r="E677" i="4"/>
  <c r="F677" i="4"/>
  <c r="C678" i="4"/>
  <c r="D678" i="4"/>
  <c r="E678" i="4"/>
  <c r="F678" i="4"/>
  <c r="C679" i="4"/>
  <c r="D679" i="4"/>
  <c r="E679" i="4"/>
  <c r="F679" i="4"/>
  <c r="C680" i="4"/>
  <c r="D680" i="4"/>
  <c r="E680" i="4"/>
  <c r="F680" i="4"/>
  <c r="C681" i="4"/>
  <c r="D681" i="4"/>
  <c r="E681" i="4"/>
  <c r="F681" i="4"/>
  <c r="C682" i="4"/>
  <c r="D682" i="4"/>
  <c r="E682" i="4"/>
  <c r="F682" i="4"/>
  <c r="C683" i="4"/>
  <c r="D683" i="4"/>
  <c r="E683" i="4"/>
  <c r="F683" i="4"/>
  <c r="C684" i="4"/>
  <c r="D684" i="4"/>
  <c r="E684" i="4"/>
  <c r="F684" i="4"/>
  <c r="C685" i="4"/>
  <c r="D685" i="4"/>
  <c r="E685" i="4"/>
  <c r="F685" i="4"/>
  <c r="C686" i="4"/>
  <c r="D686" i="4"/>
  <c r="E686" i="4"/>
  <c r="F686" i="4"/>
  <c r="C687" i="4"/>
  <c r="D687" i="4"/>
  <c r="E687" i="4"/>
  <c r="F687" i="4"/>
  <c r="C688" i="4"/>
  <c r="D688" i="4"/>
  <c r="E688" i="4"/>
  <c r="F688" i="4"/>
  <c r="C689" i="4"/>
  <c r="D689" i="4"/>
  <c r="E689" i="4"/>
  <c r="F689" i="4"/>
  <c r="C690" i="4"/>
  <c r="D690" i="4"/>
  <c r="E690" i="4"/>
  <c r="F690" i="4"/>
  <c r="C691" i="4"/>
  <c r="D691" i="4"/>
  <c r="E691" i="4"/>
  <c r="F691" i="4"/>
  <c r="C692" i="4"/>
  <c r="D692" i="4"/>
  <c r="E692" i="4"/>
  <c r="F692" i="4"/>
  <c r="C693" i="4"/>
  <c r="D693" i="4"/>
  <c r="E693" i="4"/>
  <c r="F693" i="4"/>
  <c r="C694" i="4"/>
  <c r="D694" i="4"/>
  <c r="E694" i="4"/>
  <c r="F694" i="4"/>
  <c r="C695" i="4"/>
  <c r="D695" i="4"/>
  <c r="E695" i="4"/>
  <c r="F695" i="4"/>
  <c r="C696" i="4"/>
  <c r="D696" i="4"/>
  <c r="E696" i="4"/>
  <c r="F696" i="4"/>
  <c r="C697" i="4"/>
  <c r="D697" i="4"/>
  <c r="E697" i="4"/>
  <c r="F697" i="4"/>
  <c r="C698" i="4"/>
  <c r="D698" i="4"/>
  <c r="E698" i="4"/>
  <c r="F698" i="4"/>
  <c r="C699" i="4"/>
  <c r="D699" i="4"/>
  <c r="E699" i="4"/>
  <c r="F699" i="4"/>
  <c r="C700" i="4"/>
  <c r="D700" i="4"/>
  <c r="E700" i="4"/>
  <c r="F700" i="4"/>
  <c r="C701" i="4"/>
  <c r="D701" i="4"/>
  <c r="E701" i="4"/>
  <c r="F701" i="4"/>
  <c r="C702" i="4"/>
  <c r="D702" i="4"/>
  <c r="E702" i="4"/>
  <c r="F702" i="4"/>
  <c r="C703" i="4"/>
  <c r="D703" i="4"/>
  <c r="E703" i="4"/>
  <c r="F703" i="4"/>
  <c r="C704" i="4"/>
  <c r="D704" i="4"/>
  <c r="E704" i="4"/>
  <c r="F704" i="4"/>
  <c r="C705" i="4"/>
  <c r="D705" i="4"/>
  <c r="E705" i="4"/>
  <c r="F705" i="4"/>
  <c r="C706" i="4"/>
  <c r="D706" i="4"/>
  <c r="E706" i="4"/>
  <c r="F706" i="4"/>
  <c r="C707" i="4"/>
  <c r="D707" i="4"/>
  <c r="E707" i="4"/>
  <c r="F707" i="4"/>
  <c r="C708" i="4"/>
  <c r="D708" i="4"/>
  <c r="E708" i="4"/>
  <c r="F708" i="4"/>
  <c r="C709" i="4"/>
  <c r="D709" i="4"/>
  <c r="E709" i="4"/>
  <c r="F709" i="4"/>
  <c r="C710" i="4"/>
  <c r="D710" i="4"/>
  <c r="E710" i="4"/>
  <c r="F710" i="4"/>
  <c r="C711" i="4"/>
  <c r="D711" i="4"/>
  <c r="E711" i="4"/>
  <c r="F711" i="4"/>
  <c r="C712" i="4"/>
  <c r="D712" i="4"/>
  <c r="E712" i="4"/>
  <c r="F712" i="4"/>
  <c r="C713" i="4"/>
  <c r="D713" i="4"/>
  <c r="E713" i="4"/>
  <c r="F713" i="4"/>
  <c r="C714" i="4"/>
  <c r="D714" i="4"/>
  <c r="E714" i="4"/>
  <c r="F714" i="4"/>
  <c r="C715" i="4"/>
  <c r="D715" i="4"/>
  <c r="E715" i="4"/>
  <c r="F715" i="4"/>
  <c r="C716" i="4"/>
  <c r="D716" i="4"/>
  <c r="E716" i="4"/>
  <c r="F716" i="4"/>
  <c r="C717" i="4"/>
  <c r="D717" i="4"/>
  <c r="E717" i="4"/>
  <c r="F717" i="4"/>
  <c r="C718" i="4"/>
  <c r="D718" i="4"/>
  <c r="E718" i="4"/>
  <c r="F718" i="4"/>
  <c r="C719" i="4"/>
  <c r="D719" i="4"/>
  <c r="E719" i="4"/>
  <c r="F719" i="4"/>
  <c r="C720" i="4"/>
  <c r="D720" i="4"/>
  <c r="E720" i="4"/>
  <c r="F720" i="4"/>
  <c r="C721" i="4"/>
  <c r="D721" i="4"/>
  <c r="E721" i="4"/>
  <c r="F721" i="4"/>
  <c r="C722" i="4"/>
  <c r="D722" i="4"/>
  <c r="E722" i="4"/>
  <c r="F722" i="4"/>
  <c r="C723" i="4"/>
  <c r="D723" i="4"/>
  <c r="E723" i="4"/>
  <c r="F723" i="4"/>
  <c r="C724" i="4"/>
  <c r="D724" i="4"/>
  <c r="E724" i="4"/>
  <c r="F724" i="4"/>
  <c r="C725" i="4"/>
  <c r="D725" i="4"/>
  <c r="E725" i="4"/>
  <c r="F725" i="4"/>
  <c r="C726" i="4"/>
  <c r="D726" i="4"/>
  <c r="E726" i="4"/>
  <c r="F726" i="4"/>
  <c r="C727" i="4"/>
  <c r="D727" i="4"/>
  <c r="E727" i="4"/>
  <c r="F727" i="4"/>
  <c r="C728" i="4"/>
  <c r="D728" i="4"/>
  <c r="E728" i="4"/>
  <c r="F728" i="4"/>
  <c r="C729" i="4"/>
  <c r="D729" i="4"/>
  <c r="E729" i="4"/>
  <c r="F729" i="4"/>
  <c r="C730" i="4"/>
  <c r="D730" i="4"/>
  <c r="E730" i="4"/>
  <c r="F730" i="4"/>
  <c r="C731" i="4"/>
  <c r="D731" i="4"/>
  <c r="E731" i="4"/>
  <c r="F731" i="4"/>
  <c r="C732" i="4"/>
  <c r="D732" i="4"/>
  <c r="E732" i="4"/>
  <c r="F732" i="4"/>
  <c r="C733" i="4"/>
  <c r="D733" i="4"/>
  <c r="E733" i="4"/>
  <c r="F733" i="4"/>
  <c r="C734" i="4"/>
  <c r="D734" i="4"/>
  <c r="E734" i="4"/>
  <c r="F734" i="4"/>
  <c r="C735" i="4"/>
  <c r="D735" i="4"/>
  <c r="E735" i="4"/>
  <c r="F735" i="4"/>
  <c r="C736" i="4"/>
  <c r="D736" i="4"/>
  <c r="E736" i="4"/>
  <c r="F736" i="4"/>
  <c r="C737" i="4"/>
  <c r="D737" i="4"/>
  <c r="E737" i="4"/>
  <c r="F737" i="4"/>
  <c r="C738" i="4"/>
  <c r="D738" i="4"/>
  <c r="E738" i="4"/>
  <c r="F738" i="4"/>
  <c r="C739" i="4"/>
  <c r="D739" i="4"/>
  <c r="E739" i="4"/>
  <c r="F739" i="4"/>
  <c r="C740" i="4"/>
  <c r="D740" i="4"/>
  <c r="E740" i="4"/>
  <c r="F740" i="4"/>
  <c r="C741" i="4"/>
  <c r="D741" i="4"/>
  <c r="E741" i="4"/>
  <c r="F741" i="4"/>
  <c r="C742" i="4"/>
  <c r="D742" i="4"/>
  <c r="E742" i="4"/>
  <c r="F742" i="4"/>
  <c r="C743" i="4"/>
  <c r="D743" i="4"/>
  <c r="E743" i="4"/>
  <c r="F743" i="4"/>
  <c r="C744" i="4"/>
  <c r="D744" i="4"/>
  <c r="E744" i="4"/>
  <c r="F744" i="4"/>
  <c r="C745" i="4"/>
  <c r="D745" i="4"/>
  <c r="E745" i="4"/>
  <c r="F745" i="4"/>
  <c r="C746" i="4"/>
  <c r="D746" i="4"/>
  <c r="E746" i="4"/>
  <c r="F746" i="4"/>
  <c r="C747" i="4"/>
  <c r="D747" i="4"/>
  <c r="E747" i="4"/>
  <c r="F747" i="4"/>
  <c r="C748" i="4"/>
  <c r="D748" i="4"/>
  <c r="E748" i="4"/>
  <c r="F748" i="4"/>
  <c r="C749" i="4"/>
  <c r="D749" i="4"/>
  <c r="E749" i="4"/>
  <c r="F749" i="4"/>
  <c r="C750" i="4"/>
  <c r="D750" i="4"/>
  <c r="E750" i="4"/>
  <c r="F750" i="4"/>
  <c r="C751" i="4"/>
  <c r="D751" i="4"/>
  <c r="E751" i="4"/>
  <c r="F751" i="4"/>
  <c r="C752" i="4"/>
  <c r="D752" i="4"/>
  <c r="E752" i="4"/>
  <c r="F752" i="4"/>
  <c r="C753" i="4"/>
  <c r="D753" i="4"/>
  <c r="E753" i="4"/>
  <c r="F753" i="4"/>
  <c r="C754" i="4"/>
  <c r="D754" i="4"/>
  <c r="E754" i="4"/>
  <c r="F754" i="4"/>
  <c r="C755" i="4"/>
  <c r="D755" i="4"/>
  <c r="E755" i="4"/>
  <c r="F755" i="4"/>
  <c r="C756" i="4"/>
  <c r="D756" i="4"/>
  <c r="E756" i="4"/>
  <c r="F756" i="4"/>
  <c r="C757" i="4"/>
  <c r="D757" i="4"/>
  <c r="E757" i="4"/>
  <c r="F757" i="4"/>
  <c r="C758" i="4"/>
  <c r="D758" i="4"/>
  <c r="E758" i="4"/>
  <c r="F758" i="4"/>
  <c r="C759" i="4"/>
  <c r="D759" i="4"/>
  <c r="E759" i="4"/>
  <c r="F759" i="4"/>
  <c r="C760" i="4"/>
  <c r="D760" i="4"/>
  <c r="E760" i="4"/>
  <c r="F760" i="4"/>
  <c r="C761" i="4"/>
  <c r="D761" i="4"/>
  <c r="E761" i="4"/>
  <c r="F761" i="4"/>
  <c r="C762" i="4"/>
  <c r="D762" i="4"/>
  <c r="E762" i="4"/>
  <c r="F762" i="4"/>
  <c r="C763" i="4"/>
  <c r="D763" i="4"/>
  <c r="E763" i="4"/>
  <c r="F763" i="4"/>
  <c r="C764" i="4"/>
  <c r="D764" i="4"/>
  <c r="E764" i="4"/>
  <c r="F764" i="4"/>
  <c r="C765" i="4"/>
  <c r="D765" i="4"/>
  <c r="E765" i="4"/>
  <c r="F765" i="4"/>
  <c r="C766" i="4"/>
  <c r="D766" i="4"/>
  <c r="E766" i="4"/>
  <c r="F766" i="4"/>
  <c r="C767" i="4"/>
  <c r="D767" i="4"/>
  <c r="E767" i="4"/>
  <c r="F767" i="4"/>
  <c r="C768" i="4"/>
  <c r="D768" i="4"/>
  <c r="E768" i="4"/>
  <c r="F768" i="4"/>
  <c r="C769" i="4"/>
  <c r="D769" i="4"/>
  <c r="E769" i="4"/>
  <c r="F769" i="4"/>
  <c r="C770" i="4"/>
  <c r="D770" i="4"/>
  <c r="E770" i="4"/>
  <c r="F770" i="4"/>
  <c r="C771" i="4"/>
  <c r="D771" i="4"/>
  <c r="E771" i="4"/>
  <c r="F771" i="4"/>
  <c r="C772" i="4"/>
  <c r="D772" i="4"/>
  <c r="E772" i="4"/>
  <c r="F772" i="4"/>
  <c r="C773" i="4"/>
  <c r="D773" i="4"/>
  <c r="E773" i="4"/>
  <c r="F773" i="4"/>
  <c r="C774" i="4"/>
  <c r="D774" i="4"/>
  <c r="E774" i="4"/>
  <c r="F774" i="4"/>
  <c r="C775" i="4"/>
  <c r="D775" i="4"/>
  <c r="E775" i="4"/>
  <c r="F775" i="4"/>
  <c r="C776" i="4"/>
  <c r="D776" i="4"/>
  <c r="E776" i="4"/>
  <c r="F776" i="4"/>
  <c r="C777" i="4"/>
  <c r="D777" i="4"/>
  <c r="E777" i="4"/>
  <c r="F777" i="4"/>
  <c r="C778" i="4"/>
  <c r="D778" i="4"/>
  <c r="E778" i="4"/>
  <c r="F778" i="4"/>
  <c r="C779" i="4"/>
  <c r="D779" i="4"/>
  <c r="E779" i="4"/>
  <c r="F779" i="4"/>
  <c r="C780" i="4"/>
  <c r="D780" i="4"/>
  <c r="E780" i="4"/>
  <c r="F780" i="4"/>
  <c r="C781" i="4"/>
  <c r="D781" i="4"/>
  <c r="E781" i="4"/>
  <c r="F781" i="4"/>
  <c r="C782" i="4"/>
  <c r="D782" i="4"/>
  <c r="E782" i="4"/>
  <c r="F782" i="4"/>
  <c r="C783" i="4"/>
  <c r="D783" i="4"/>
  <c r="E783" i="4"/>
  <c r="F783" i="4"/>
  <c r="AH29" i="5" l="1"/>
  <c r="AH28" i="5"/>
  <c r="AP18" i="5" l="1"/>
  <c r="AQ18" i="5"/>
  <c r="AR18" i="5"/>
  <c r="AS18" i="5"/>
  <c r="AT18" i="5"/>
  <c r="AP19" i="5"/>
  <c r="AQ19" i="5"/>
  <c r="AR19" i="5"/>
  <c r="AS19" i="5"/>
  <c r="AT19" i="5"/>
  <c r="AP20" i="5"/>
  <c r="AQ20" i="5"/>
  <c r="AR20" i="5"/>
  <c r="AS20" i="5"/>
  <c r="AT20" i="5"/>
  <c r="AP21" i="5"/>
  <c r="AQ21" i="5"/>
  <c r="AR21" i="5"/>
  <c r="AS21" i="5"/>
  <c r="AT21" i="5"/>
  <c r="AP22" i="5"/>
  <c r="AQ22" i="5"/>
  <c r="AR22" i="5"/>
  <c r="AS22" i="5"/>
  <c r="AT22" i="5"/>
  <c r="AP23" i="5"/>
  <c r="AQ23" i="5"/>
  <c r="AR23" i="5"/>
  <c r="AS23" i="5"/>
  <c r="AT23" i="5"/>
  <c r="AP24" i="5"/>
  <c r="AQ24" i="5"/>
  <c r="AR24" i="5"/>
  <c r="AS24" i="5"/>
  <c r="AT24" i="5"/>
  <c r="AY23" i="5"/>
  <c r="BB23" i="5"/>
  <c r="BC23" i="5"/>
  <c r="BD23" i="5"/>
  <c r="BE23" i="5"/>
  <c r="BF23" i="5"/>
  <c r="BG23" i="5"/>
  <c r="AT35" i="5"/>
  <c r="AS35" i="5"/>
  <c r="AR35" i="5"/>
  <c r="AQ35" i="5"/>
  <c r="AP35" i="5"/>
  <c r="AO35" i="5"/>
  <c r="AN35" i="5"/>
  <c r="AM35" i="5"/>
  <c r="BG34" i="5"/>
  <c r="BF34" i="5"/>
  <c r="BE34" i="5"/>
  <c r="BD34" i="5"/>
  <c r="BC34" i="5"/>
  <c r="BB34" i="5"/>
  <c r="AY34" i="5"/>
  <c r="AT34" i="5"/>
  <c r="BH34" i="5" s="1"/>
  <c r="AS34" i="5"/>
  <c r="AR34" i="5"/>
  <c r="AQ34" i="5"/>
  <c r="AP34" i="5"/>
  <c r="AO34" i="5"/>
  <c r="AN34" i="5"/>
  <c r="AM34" i="5"/>
  <c r="AU34" i="5"/>
  <c r="AI4" i="4"/>
  <c r="AJ4" i="4"/>
  <c r="AK4" i="4" s="1"/>
  <c r="AI5" i="4"/>
  <c r="AJ5" i="4"/>
  <c r="AK5" i="4" s="1"/>
  <c r="AI6" i="4"/>
  <c r="AJ6" i="4"/>
  <c r="AK6" i="4" s="1"/>
  <c r="AI7" i="4"/>
  <c r="AJ7" i="4"/>
  <c r="AK7" i="4" s="1"/>
  <c r="AI8" i="4"/>
  <c r="AJ8" i="4"/>
  <c r="AK8" i="4" s="1"/>
  <c r="AI9" i="4"/>
  <c r="AJ9" i="4"/>
  <c r="AK9" i="4" s="1"/>
  <c r="AI10" i="4"/>
  <c r="AJ10" i="4"/>
  <c r="AK10" i="4" s="1"/>
  <c r="AI11" i="4"/>
  <c r="AJ11" i="4"/>
  <c r="AK11" i="4" s="1"/>
  <c r="AI12" i="4"/>
  <c r="AJ12" i="4"/>
  <c r="AK12" i="4" s="1"/>
  <c r="AI13" i="4"/>
  <c r="AJ13" i="4"/>
  <c r="AK13" i="4" s="1"/>
  <c r="AI14" i="4"/>
  <c r="AJ14" i="4"/>
  <c r="AK14" i="4" s="1"/>
  <c r="AI15" i="4"/>
  <c r="AJ15" i="4"/>
  <c r="AK15" i="4" s="1"/>
  <c r="AI16" i="4"/>
  <c r="AJ16" i="4"/>
  <c r="AK16" i="4" s="1"/>
  <c r="AI17" i="4"/>
  <c r="AJ17" i="4"/>
  <c r="AK17" i="4" s="1"/>
  <c r="AI18" i="4"/>
  <c r="AJ18" i="4"/>
  <c r="AK18" i="4" s="1"/>
  <c r="AI19" i="4"/>
  <c r="AJ19" i="4"/>
  <c r="AK19" i="4" s="1"/>
  <c r="AI20" i="4"/>
  <c r="AJ20" i="4"/>
  <c r="AK20" i="4" s="1"/>
  <c r="AI21" i="4"/>
  <c r="AJ21" i="4"/>
  <c r="AK21" i="4" s="1"/>
  <c r="AI22" i="4"/>
  <c r="AJ22" i="4"/>
  <c r="AK22" i="4" s="1"/>
  <c r="AI23" i="4"/>
  <c r="AJ23" i="4"/>
  <c r="AK23" i="4" s="1"/>
  <c r="AI24" i="4"/>
  <c r="AJ24" i="4"/>
  <c r="AK24" i="4" s="1"/>
  <c r="AI25" i="4"/>
  <c r="AJ25" i="4"/>
  <c r="AK25" i="4" s="1"/>
  <c r="AI26" i="4"/>
  <c r="AJ26" i="4"/>
  <c r="AK26" i="4" s="1"/>
  <c r="AI27" i="4"/>
  <c r="AJ27" i="4"/>
  <c r="AK27" i="4" s="1"/>
  <c r="AI28" i="4"/>
  <c r="AJ28" i="4"/>
  <c r="AK28" i="4" s="1"/>
  <c r="AI29" i="4"/>
  <c r="AJ29" i="4"/>
  <c r="AK29" i="4" s="1"/>
  <c r="AI30" i="4"/>
  <c r="AJ30" i="4"/>
  <c r="AK30" i="4" s="1"/>
  <c r="AI31" i="4"/>
  <c r="AJ31" i="4"/>
  <c r="AK31" i="4" s="1"/>
  <c r="AI32" i="4"/>
  <c r="AJ32" i="4"/>
  <c r="AK32" i="4" s="1"/>
  <c r="AI33" i="4"/>
  <c r="AJ33" i="4"/>
  <c r="AK33" i="4" s="1"/>
  <c r="AI34" i="4"/>
  <c r="AJ34" i="4"/>
  <c r="AK34" i="4" s="1"/>
  <c r="AI35" i="4"/>
  <c r="AJ35" i="4"/>
  <c r="AK35" i="4" s="1"/>
  <c r="AI36" i="4"/>
  <c r="AJ36" i="4"/>
  <c r="AK36" i="4" s="1"/>
  <c r="AI37" i="4"/>
  <c r="AJ37" i="4"/>
  <c r="AK37" i="4" s="1"/>
  <c r="AI38" i="4"/>
  <c r="AJ38" i="4"/>
  <c r="AK38" i="4" s="1"/>
  <c r="AI39" i="4"/>
  <c r="AJ39" i="4"/>
  <c r="AK39" i="4" s="1"/>
  <c r="AI40" i="4"/>
  <c r="AJ40" i="4"/>
  <c r="AK40" i="4" s="1"/>
  <c r="AI41" i="4"/>
  <c r="AJ41" i="4"/>
  <c r="AK41" i="4" s="1"/>
  <c r="AI42" i="4"/>
  <c r="AJ42" i="4"/>
  <c r="AK42" i="4" s="1"/>
  <c r="AI43" i="4"/>
  <c r="AJ43" i="4"/>
  <c r="AK43" i="4" s="1"/>
  <c r="AI44" i="4"/>
  <c r="AJ44" i="4"/>
  <c r="AK44" i="4" s="1"/>
  <c r="AI45" i="4"/>
  <c r="AJ45" i="4"/>
  <c r="AK45" i="4" s="1"/>
  <c r="AI46" i="4"/>
  <c r="AJ46" i="4"/>
  <c r="AK46" i="4" s="1"/>
  <c r="AI47" i="4"/>
  <c r="AJ47" i="4"/>
  <c r="AK47" i="4" s="1"/>
  <c r="AI48" i="4"/>
  <c r="AJ48" i="4"/>
  <c r="AK48" i="4" s="1"/>
  <c r="AI49" i="4"/>
  <c r="AJ49" i="4"/>
  <c r="AK49" i="4" s="1"/>
  <c r="AI50" i="4"/>
  <c r="AJ50" i="4"/>
  <c r="AK50" i="4" s="1"/>
  <c r="AI51" i="4"/>
  <c r="AJ51" i="4"/>
  <c r="AK51" i="4" s="1"/>
  <c r="AI52" i="4"/>
  <c r="AJ52" i="4"/>
  <c r="AK52" i="4" s="1"/>
  <c r="AI53" i="4"/>
  <c r="AJ53" i="4"/>
  <c r="AK53" i="4" s="1"/>
  <c r="AI54" i="4"/>
  <c r="AJ54" i="4"/>
  <c r="AK54" i="4" s="1"/>
  <c r="AI55" i="4"/>
  <c r="AJ55" i="4"/>
  <c r="AK55" i="4" s="1"/>
  <c r="AI56" i="4"/>
  <c r="AJ56" i="4"/>
  <c r="AK56" i="4" s="1"/>
  <c r="AI57" i="4"/>
  <c r="AJ57" i="4"/>
  <c r="AK57" i="4" s="1"/>
  <c r="AI58" i="4"/>
  <c r="AJ58" i="4"/>
  <c r="AK58" i="4" s="1"/>
  <c r="AI59" i="4"/>
  <c r="AJ59" i="4"/>
  <c r="AK59" i="4" s="1"/>
  <c r="AI60" i="4"/>
  <c r="AJ60" i="4"/>
  <c r="AK60" i="4" s="1"/>
  <c r="AI61" i="4"/>
  <c r="AJ61" i="4"/>
  <c r="AK61" i="4" s="1"/>
  <c r="AI62" i="4"/>
  <c r="AJ62" i="4"/>
  <c r="AK62" i="4" s="1"/>
  <c r="AI63" i="4"/>
  <c r="AJ63" i="4"/>
  <c r="AK63" i="4" s="1"/>
  <c r="AI64" i="4"/>
  <c r="AJ64" i="4"/>
  <c r="AK64" i="4" s="1"/>
  <c r="AI65" i="4"/>
  <c r="AJ65" i="4"/>
  <c r="AK65" i="4" s="1"/>
  <c r="AI66" i="4"/>
  <c r="AJ66" i="4"/>
  <c r="AK66" i="4" s="1"/>
  <c r="AI67" i="4"/>
  <c r="AJ67" i="4"/>
  <c r="AK67" i="4" s="1"/>
  <c r="AI68" i="4"/>
  <c r="AJ68" i="4"/>
  <c r="AK68" i="4" s="1"/>
  <c r="AI69" i="4"/>
  <c r="AJ69" i="4"/>
  <c r="AK69" i="4" s="1"/>
  <c r="AI70" i="4"/>
  <c r="AJ70" i="4"/>
  <c r="AK70" i="4" s="1"/>
  <c r="AI71" i="4"/>
  <c r="AJ71" i="4"/>
  <c r="AK71" i="4" s="1"/>
  <c r="AI72" i="4"/>
  <c r="AJ72" i="4"/>
  <c r="AK72" i="4" s="1"/>
  <c r="AI73" i="4"/>
  <c r="AJ73" i="4"/>
  <c r="AK73" i="4" s="1"/>
  <c r="AI74" i="4"/>
  <c r="AJ74" i="4"/>
  <c r="AK74" i="4" s="1"/>
  <c r="AI75" i="4"/>
  <c r="AJ75" i="4"/>
  <c r="AK75" i="4" s="1"/>
  <c r="AI76" i="4"/>
  <c r="AJ76" i="4"/>
  <c r="AK76" i="4" s="1"/>
  <c r="AI77" i="4"/>
  <c r="AJ77" i="4"/>
  <c r="AK77" i="4" s="1"/>
  <c r="AI78" i="4"/>
  <c r="AJ78" i="4"/>
  <c r="AK78" i="4" s="1"/>
  <c r="AI79" i="4"/>
  <c r="AJ79" i="4"/>
  <c r="AK79" i="4" s="1"/>
  <c r="AI80" i="4"/>
  <c r="AJ80" i="4"/>
  <c r="AK80" i="4" s="1"/>
  <c r="AI81" i="4"/>
  <c r="AJ81" i="4"/>
  <c r="AK81" i="4" s="1"/>
  <c r="AI82" i="4"/>
  <c r="AJ82" i="4"/>
  <c r="AK82" i="4" s="1"/>
  <c r="AI83" i="4"/>
  <c r="AJ83" i="4"/>
  <c r="AK83" i="4" s="1"/>
  <c r="AI84" i="4"/>
  <c r="AJ84" i="4"/>
  <c r="AK84" i="4" s="1"/>
  <c r="AI85" i="4"/>
  <c r="AJ85" i="4"/>
  <c r="AK85" i="4" s="1"/>
  <c r="AI86" i="4"/>
  <c r="AJ86" i="4"/>
  <c r="AK86" i="4" s="1"/>
  <c r="AI87" i="4"/>
  <c r="AJ87" i="4"/>
  <c r="AK87" i="4" s="1"/>
  <c r="AI88" i="4"/>
  <c r="AJ88" i="4"/>
  <c r="AK88" i="4" s="1"/>
  <c r="AI89" i="4"/>
  <c r="AJ89" i="4"/>
  <c r="AK89" i="4" s="1"/>
  <c r="AI90" i="4"/>
  <c r="AJ90" i="4"/>
  <c r="AK90" i="4" s="1"/>
  <c r="AI91" i="4"/>
  <c r="AJ91" i="4"/>
  <c r="AK91" i="4" s="1"/>
  <c r="AI92" i="4"/>
  <c r="AJ92" i="4"/>
  <c r="AK92" i="4" s="1"/>
  <c r="AI93" i="4"/>
  <c r="AJ93" i="4"/>
  <c r="AK93" i="4" s="1"/>
  <c r="AI94" i="4"/>
  <c r="AJ94" i="4"/>
  <c r="AK94" i="4" s="1"/>
  <c r="AI95" i="4"/>
  <c r="AJ95" i="4"/>
  <c r="AK95" i="4" s="1"/>
  <c r="AI96" i="4"/>
  <c r="AJ96" i="4"/>
  <c r="AK96" i="4" s="1"/>
  <c r="AI97" i="4"/>
  <c r="AJ97" i="4"/>
  <c r="AK97" i="4" s="1"/>
  <c r="AI98" i="4"/>
  <c r="AJ98" i="4"/>
  <c r="AK98" i="4" s="1"/>
  <c r="AI99" i="4"/>
  <c r="AJ99" i="4"/>
  <c r="AK99" i="4" s="1"/>
  <c r="AI100" i="4"/>
  <c r="AJ100" i="4"/>
  <c r="AK100" i="4" s="1"/>
  <c r="AI101" i="4"/>
  <c r="AJ101" i="4"/>
  <c r="AK101" i="4" s="1"/>
  <c r="AI102" i="4"/>
  <c r="AJ102" i="4"/>
  <c r="AK102" i="4" s="1"/>
  <c r="AI103" i="4"/>
  <c r="AJ103" i="4"/>
  <c r="AK103" i="4" s="1"/>
  <c r="AI104" i="4"/>
  <c r="AJ104" i="4"/>
  <c r="AK104" i="4" s="1"/>
  <c r="AI105" i="4"/>
  <c r="AJ105" i="4"/>
  <c r="AK105" i="4" s="1"/>
  <c r="AI106" i="4"/>
  <c r="AJ106" i="4"/>
  <c r="AK106" i="4" s="1"/>
  <c r="AI107" i="4"/>
  <c r="AJ107" i="4"/>
  <c r="AK107" i="4" s="1"/>
  <c r="AI108" i="4"/>
  <c r="AJ108" i="4"/>
  <c r="AK108" i="4" s="1"/>
  <c r="AI109" i="4"/>
  <c r="AJ109" i="4"/>
  <c r="AK109" i="4" s="1"/>
  <c r="AI110" i="4"/>
  <c r="AJ110" i="4"/>
  <c r="AK110" i="4" s="1"/>
  <c r="AI111" i="4"/>
  <c r="AJ111" i="4"/>
  <c r="AK111" i="4" s="1"/>
  <c r="AI112" i="4"/>
  <c r="AJ112" i="4"/>
  <c r="AK112" i="4" s="1"/>
  <c r="AI113" i="4"/>
  <c r="AJ113" i="4"/>
  <c r="AK113" i="4" s="1"/>
  <c r="AI114" i="4"/>
  <c r="AJ114" i="4"/>
  <c r="AK114" i="4" s="1"/>
  <c r="AI115" i="4"/>
  <c r="AJ115" i="4"/>
  <c r="AK115" i="4" s="1"/>
  <c r="AI116" i="4"/>
  <c r="AJ116" i="4"/>
  <c r="AK116" i="4" s="1"/>
  <c r="AI117" i="4"/>
  <c r="AJ117" i="4"/>
  <c r="AK117" i="4" s="1"/>
  <c r="AI118" i="4"/>
  <c r="AJ118" i="4"/>
  <c r="AK118" i="4" s="1"/>
  <c r="AI119" i="4"/>
  <c r="AJ119" i="4"/>
  <c r="AK119" i="4" s="1"/>
  <c r="AI120" i="4"/>
  <c r="AJ120" i="4"/>
  <c r="AK120" i="4" s="1"/>
  <c r="AI121" i="4"/>
  <c r="AJ121" i="4"/>
  <c r="AK121" i="4" s="1"/>
  <c r="AI122" i="4"/>
  <c r="AJ122" i="4"/>
  <c r="AK122" i="4" s="1"/>
  <c r="AI123" i="4"/>
  <c r="AJ123" i="4"/>
  <c r="AK123" i="4" s="1"/>
  <c r="AI124" i="4"/>
  <c r="AJ124" i="4"/>
  <c r="AK124" i="4" s="1"/>
  <c r="AI125" i="4"/>
  <c r="AJ125" i="4"/>
  <c r="AK125" i="4" s="1"/>
  <c r="AI126" i="4"/>
  <c r="AJ126" i="4"/>
  <c r="AK126" i="4" s="1"/>
  <c r="AI127" i="4"/>
  <c r="AJ127" i="4"/>
  <c r="AK127" i="4" s="1"/>
  <c r="AI128" i="4"/>
  <c r="AJ128" i="4"/>
  <c r="AK128" i="4" s="1"/>
  <c r="AI129" i="4"/>
  <c r="AJ129" i="4"/>
  <c r="AI130" i="4"/>
  <c r="AJ130" i="4"/>
  <c r="AK130" i="4" s="1"/>
  <c r="AI131" i="4"/>
  <c r="AJ131" i="4"/>
  <c r="AK131" i="4" s="1"/>
  <c r="AI132" i="4"/>
  <c r="AJ132" i="4"/>
  <c r="AK132" i="4" s="1"/>
  <c r="AI133" i="4"/>
  <c r="AJ133" i="4"/>
  <c r="AK133" i="4" s="1"/>
  <c r="AI134" i="4"/>
  <c r="AJ134" i="4"/>
  <c r="AK134" i="4" s="1"/>
  <c r="AI135" i="4"/>
  <c r="AJ135" i="4"/>
  <c r="AK135" i="4" s="1"/>
  <c r="AI136" i="4"/>
  <c r="AJ136" i="4"/>
  <c r="AK136" i="4" s="1"/>
  <c r="AI137" i="4"/>
  <c r="AJ137" i="4"/>
  <c r="AK137" i="4" s="1"/>
  <c r="AI138" i="4"/>
  <c r="AJ138" i="4"/>
  <c r="AK138" i="4" s="1"/>
  <c r="AI139" i="4"/>
  <c r="AJ139" i="4"/>
  <c r="AK139" i="4" s="1"/>
  <c r="AI140" i="4"/>
  <c r="AJ140" i="4"/>
  <c r="AK140" i="4" s="1"/>
  <c r="AI141" i="4"/>
  <c r="AJ141" i="4"/>
  <c r="AK141" i="4" s="1"/>
  <c r="AI142" i="4"/>
  <c r="AJ142" i="4"/>
  <c r="AK142" i="4" s="1"/>
  <c r="AI143" i="4"/>
  <c r="AJ143" i="4"/>
  <c r="AK143" i="4" s="1"/>
  <c r="AI144" i="4"/>
  <c r="AJ144" i="4"/>
  <c r="AK144" i="4" s="1"/>
  <c r="AI145" i="4"/>
  <c r="AJ145" i="4"/>
  <c r="AK145" i="4" s="1"/>
  <c r="AI146" i="4"/>
  <c r="AJ146" i="4"/>
  <c r="AK146" i="4" s="1"/>
  <c r="AI147" i="4"/>
  <c r="AJ147" i="4"/>
  <c r="AK147" i="4" s="1"/>
  <c r="AI148" i="4"/>
  <c r="AJ148" i="4"/>
  <c r="AK148" i="4" s="1"/>
  <c r="AI149" i="4"/>
  <c r="AJ149" i="4"/>
  <c r="AK149" i="4" s="1"/>
  <c r="AI150" i="4"/>
  <c r="AJ150" i="4"/>
  <c r="AK150" i="4" s="1"/>
  <c r="AI151" i="4"/>
  <c r="AJ151" i="4"/>
  <c r="AK151" i="4" s="1"/>
  <c r="AI152" i="4"/>
  <c r="AJ152" i="4"/>
  <c r="AK152" i="4" s="1"/>
  <c r="AI153" i="4"/>
  <c r="AJ153" i="4"/>
  <c r="AK153" i="4" s="1"/>
  <c r="AI154" i="4"/>
  <c r="AJ154" i="4"/>
  <c r="AK154" i="4" s="1"/>
  <c r="AI155" i="4"/>
  <c r="AJ155" i="4"/>
  <c r="AK155" i="4" s="1"/>
  <c r="AI156" i="4"/>
  <c r="AJ156" i="4"/>
  <c r="AK156" i="4" s="1"/>
  <c r="AI157" i="4"/>
  <c r="AJ157" i="4"/>
  <c r="AK157" i="4" s="1"/>
  <c r="AI158" i="4"/>
  <c r="AJ158" i="4"/>
  <c r="AK158" i="4" s="1"/>
  <c r="AI159" i="4"/>
  <c r="AJ159" i="4"/>
  <c r="AK159" i="4" s="1"/>
  <c r="AI160" i="4"/>
  <c r="AJ160" i="4"/>
  <c r="AK160" i="4" s="1"/>
  <c r="AI161" i="4"/>
  <c r="AJ161" i="4"/>
  <c r="AK161" i="4" s="1"/>
  <c r="AI162" i="4"/>
  <c r="AJ162" i="4"/>
  <c r="AK162" i="4" s="1"/>
  <c r="AI163" i="4"/>
  <c r="AJ163" i="4"/>
  <c r="AK163" i="4" s="1"/>
  <c r="AI164" i="4"/>
  <c r="AJ164" i="4"/>
  <c r="AK164" i="4" s="1"/>
  <c r="AI165" i="4"/>
  <c r="AJ165" i="4"/>
  <c r="AK165" i="4" s="1"/>
  <c r="AI166" i="4"/>
  <c r="AJ166" i="4"/>
  <c r="AK166" i="4" s="1"/>
  <c r="AI167" i="4"/>
  <c r="AJ167" i="4"/>
  <c r="AK167" i="4" s="1"/>
  <c r="AI168" i="4"/>
  <c r="AJ168" i="4"/>
  <c r="AK168" i="4" s="1"/>
  <c r="AI169" i="4"/>
  <c r="AJ169" i="4"/>
  <c r="AK169" i="4" s="1"/>
  <c r="AI170" i="4"/>
  <c r="AJ170" i="4"/>
  <c r="AK170" i="4" s="1"/>
  <c r="AI171" i="4"/>
  <c r="AJ171" i="4"/>
  <c r="AK171" i="4" s="1"/>
  <c r="AI172" i="4"/>
  <c r="AJ172" i="4"/>
  <c r="AK172" i="4" s="1"/>
  <c r="AI173" i="4"/>
  <c r="AJ173" i="4"/>
  <c r="AK173" i="4" s="1"/>
  <c r="AI174" i="4"/>
  <c r="AJ174" i="4"/>
  <c r="AK174" i="4" s="1"/>
  <c r="AI175" i="4"/>
  <c r="AJ175" i="4"/>
  <c r="AK175" i="4" s="1"/>
  <c r="AI176" i="4"/>
  <c r="AJ176" i="4"/>
  <c r="AK176" i="4" s="1"/>
  <c r="AI177" i="4"/>
  <c r="AJ177" i="4"/>
  <c r="AK177" i="4" s="1"/>
  <c r="AI178" i="4"/>
  <c r="AJ178" i="4"/>
  <c r="AK178" i="4" s="1"/>
  <c r="AI179" i="4"/>
  <c r="AJ179" i="4"/>
  <c r="AK179" i="4" s="1"/>
  <c r="AI180" i="4"/>
  <c r="AJ180" i="4"/>
  <c r="AK180" i="4" s="1"/>
  <c r="AI181" i="4"/>
  <c r="AJ181" i="4"/>
  <c r="AK181" i="4" s="1"/>
  <c r="AI182" i="4"/>
  <c r="AJ182" i="4"/>
  <c r="AK182" i="4" s="1"/>
  <c r="AI183" i="4"/>
  <c r="AJ183" i="4"/>
  <c r="AK183" i="4" s="1"/>
  <c r="AI184" i="4"/>
  <c r="AJ184" i="4"/>
  <c r="AK184" i="4" s="1"/>
  <c r="AI185" i="4"/>
  <c r="AJ185" i="4"/>
  <c r="AK185" i="4" s="1"/>
  <c r="AI186" i="4"/>
  <c r="AJ186" i="4"/>
  <c r="AK186" i="4" s="1"/>
  <c r="AI187" i="4"/>
  <c r="AJ187" i="4"/>
  <c r="AK187" i="4" s="1"/>
  <c r="AI188" i="4"/>
  <c r="AJ188" i="4"/>
  <c r="AK188" i="4" s="1"/>
  <c r="AI189" i="4"/>
  <c r="AJ189" i="4"/>
  <c r="AK189" i="4" s="1"/>
  <c r="AI190" i="4"/>
  <c r="AJ190" i="4"/>
  <c r="AK190" i="4" s="1"/>
  <c r="AI191" i="4"/>
  <c r="AJ191" i="4"/>
  <c r="AK191" i="4" s="1"/>
  <c r="AI192" i="4"/>
  <c r="AJ192" i="4"/>
  <c r="AK192" i="4" s="1"/>
  <c r="AI193" i="4"/>
  <c r="AJ193" i="4"/>
  <c r="AK193" i="4" s="1"/>
  <c r="AI194" i="4"/>
  <c r="AJ194" i="4"/>
  <c r="AK194" i="4" s="1"/>
  <c r="AI195" i="4"/>
  <c r="AJ195" i="4"/>
  <c r="AK195" i="4" s="1"/>
  <c r="AI196" i="4"/>
  <c r="AJ196" i="4"/>
  <c r="AK196" i="4" s="1"/>
  <c r="AI197" i="4"/>
  <c r="AJ197" i="4"/>
  <c r="AK197" i="4" s="1"/>
  <c r="AI198" i="4"/>
  <c r="AJ198" i="4"/>
  <c r="AK198" i="4" s="1"/>
  <c r="AI199" i="4"/>
  <c r="AJ199" i="4"/>
  <c r="AK199" i="4" s="1"/>
  <c r="AI200" i="4"/>
  <c r="AJ200" i="4"/>
  <c r="AK200" i="4" s="1"/>
  <c r="AI201" i="4"/>
  <c r="AJ201" i="4"/>
  <c r="AK201" i="4" s="1"/>
  <c r="AI202" i="4"/>
  <c r="AJ202" i="4"/>
  <c r="AK202" i="4" s="1"/>
  <c r="AI203" i="4"/>
  <c r="AJ203" i="4"/>
  <c r="AK203" i="4" s="1"/>
  <c r="AI204" i="4"/>
  <c r="AJ204" i="4"/>
  <c r="AK204" i="4" s="1"/>
  <c r="AI205" i="4"/>
  <c r="AJ205" i="4"/>
  <c r="AK205" i="4" s="1"/>
  <c r="AI206" i="4"/>
  <c r="AJ206" i="4"/>
  <c r="AK206" i="4" s="1"/>
  <c r="AI207" i="4"/>
  <c r="AJ207" i="4"/>
  <c r="AI208" i="4"/>
  <c r="AJ208" i="4"/>
  <c r="AI209" i="4"/>
  <c r="AJ209" i="4"/>
  <c r="AI210" i="4"/>
  <c r="AJ210" i="4"/>
  <c r="AI211" i="4"/>
  <c r="AJ211" i="4"/>
  <c r="AI212" i="4"/>
  <c r="AJ212" i="4"/>
  <c r="AI213" i="4"/>
  <c r="AJ213" i="4"/>
  <c r="AI214" i="4"/>
  <c r="AJ214" i="4"/>
  <c r="AI215" i="4"/>
  <c r="AJ215" i="4"/>
  <c r="AI216" i="4"/>
  <c r="AJ216" i="4"/>
  <c r="AI217" i="4"/>
  <c r="AJ217" i="4"/>
  <c r="AI218" i="4"/>
  <c r="AJ218" i="4"/>
  <c r="AI219" i="4"/>
  <c r="AJ219" i="4"/>
  <c r="AI220" i="4"/>
  <c r="AJ220" i="4"/>
  <c r="AI221" i="4"/>
  <c r="AJ221" i="4"/>
  <c r="AI222" i="4"/>
  <c r="AJ222" i="4"/>
  <c r="AI223" i="4"/>
  <c r="AJ223" i="4"/>
  <c r="AI224" i="4"/>
  <c r="AJ224" i="4"/>
  <c r="AI225" i="4"/>
  <c r="AJ225" i="4"/>
  <c r="AI226" i="4"/>
  <c r="AJ226" i="4"/>
  <c r="AI227" i="4"/>
  <c r="AJ227" i="4"/>
  <c r="AI228" i="4"/>
  <c r="AJ228" i="4"/>
  <c r="AI229" i="4"/>
  <c r="AJ229" i="4"/>
  <c r="AI230" i="4"/>
  <c r="AJ230" i="4"/>
  <c r="AI231" i="4"/>
  <c r="AJ231" i="4"/>
  <c r="AI232" i="4"/>
  <c r="AJ232" i="4"/>
  <c r="AI233" i="4"/>
  <c r="AJ233" i="4"/>
  <c r="AI234" i="4"/>
  <c r="AJ234" i="4"/>
  <c r="AI235" i="4"/>
  <c r="AJ235" i="4"/>
  <c r="AI236" i="4"/>
  <c r="AJ236" i="4"/>
  <c r="AI237" i="4"/>
  <c r="AJ237" i="4"/>
  <c r="AI238" i="4"/>
  <c r="AJ238" i="4"/>
  <c r="AI239" i="4"/>
  <c r="AJ239" i="4"/>
  <c r="AI240" i="4"/>
  <c r="AJ240" i="4"/>
  <c r="AI241" i="4"/>
  <c r="AJ241" i="4"/>
  <c r="AI242" i="4"/>
  <c r="AJ242" i="4"/>
  <c r="AI243" i="4"/>
  <c r="AJ243" i="4"/>
  <c r="AI244" i="4"/>
  <c r="AJ244" i="4"/>
  <c r="AI245" i="4"/>
  <c r="AJ245" i="4"/>
  <c r="AI246" i="4"/>
  <c r="AJ246" i="4"/>
  <c r="AI247" i="4"/>
  <c r="AJ247" i="4"/>
  <c r="AI248" i="4"/>
  <c r="AJ248" i="4"/>
  <c r="AI249" i="4"/>
  <c r="AJ249" i="4"/>
  <c r="AI250" i="4"/>
  <c r="AJ250" i="4"/>
  <c r="AI251" i="4"/>
  <c r="AJ251" i="4"/>
  <c r="AI252" i="4"/>
  <c r="AJ252" i="4"/>
  <c r="AI253" i="4"/>
  <c r="AJ253" i="4"/>
  <c r="AI254" i="4"/>
  <c r="AJ254" i="4"/>
  <c r="AI255" i="4"/>
  <c r="AJ255" i="4"/>
  <c r="AI256" i="4"/>
  <c r="AJ256" i="4"/>
  <c r="AI257" i="4"/>
  <c r="AJ257" i="4"/>
  <c r="AI258" i="4"/>
  <c r="AJ258" i="4"/>
  <c r="AI259" i="4"/>
  <c r="AJ259" i="4"/>
  <c r="AI260" i="4"/>
  <c r="AJ260" i="4"/>
  <c r="AI261" i="4"/>
  <c r="AJ261" i="4"/>
  <c r="AI262" i="4"/>
  <c r="AJ262" i="4"/>
  <c r="AI263" i="4"/>
  <c r="AJ263" i="4"/>
  <c r="AI264" i="4"/>
  <c r="AJ264" i="4"/>
  <c r="AI265" i="4"/>
  <c r="AJ265" i="4"/>
  <c r="AI266" i="4"/>
  <c r="AJ266" i="4"/>
  <c r="AI267" i="4"/>
  <c r="AJ267" i="4"/>
  <c r="AI268" i="4"/>
  <c r="AJ268" i="4"/>
  <c r="AI269" i="4"/>
  <c r="AJ269" i="4"/>
  <c r="AI270" i="4"/>
  <c r="AJ270" i="4"/>
  <c r="AI271" i="4"/>
  <c r="AJ271" i="4"/>
  <c r="AI272" i="4"/>
  <c r="AJ272" i="4"/>
  <c r="AI273" i="4"/>
  <c r="AJ273" i="4"/>
  <c r="AI274" i="4"/>
  <c r="AJ274" i="4"/>
  <c r="AI275" i="4"/>
  <c r="AJ275" i="4"/>
  <c r="AI276" i="4"/>
  <c r="AJ276" i="4"/>
  <c r="AI277" i="4"/>
  <c r="AJ277" i="4"/>
  <c r="AI278" i="4"/>
  <c r="AJ278" i="4"/>
  <c r="AI279" i="4"/>
  <c r="AJ279" i="4"/>
  <c r="AI280" i="4"/>
  <c r="AJ280" i="4"/>
  <c r="AI281" i="4"/>
  <c r="AJ281" i="4"/>
  <c r="AI282" i="4"/>
  <c r="AJ282" i="4"/>
  <c r="AI283" i="4"/>
  <c r="AJ283" i="4"/>
  <c r="AI284" i="4"/>
  <c r="AJ284" i="4"/>
  <c r="AI285" i="4"/>
  <c r="AJ285" i="4"/>
  <c r="AI286" i="4"/>
  <c r="AJ286" i="4"/>
  <c r="AI287" i="4"/>
  <c r="AJ287" i="4"/>
  <c r="AI288" i="4"/>
  <c r="AJ288" i="4"/>
  <c r="AI289" i="4"/>
  <c r="AJ289" i="4"/>
  <c r="AI290" i="4"/>
  <c r="AJ290" i="4"/>
  <c r="AI291" i="4"/>
  <c r="AJ291" i="4"/>
  <c r="AI292" i="4"/>
  <c r="AJ292" i="4"/>
  <c r="AI293" i="4"/>
  <c r="AJ293" i="4"/>
  <c r="AI294" i="4"/>
  <c r="AJ294" i="4"/>
  <c r="AI295" i="4"/>
  <c r="AJ295" i="4"/>
  <c r="AI296" i="4"/>
  <c r="AJ296" i="4"/>
  <c r="AI297" i="4"/>
  <c r="AJ297" i="4"/>
  <c r="AI298" i="4"/>
  <c r="AJ298" i="4"/>
  <c r="AI299" i="4"/>
  <c r="AJ299" i="4"/>
  <c r="AI300" i="4"/>
  <c r="AJ300" i="4"/>
  <c r="AI301" i="4"/>
  <c r="AJ301" i="4"/>
  <c r="AI302" i="4"/>
  <c r="AJ302" i="4"/>
  <c r="AI303" i="4"/>
  <c r="AJ303" i="4"/>
  <c r="AI304" i="4"/>
  <c r="AJ304" i="4"/>
  <c r="AI305" i="4"/>
  <c r="AJ305" i="4"/>
  <c r="AI306" i="4"/>
  <c r="AJ306" i="4"/>
  <c r="AI307" i="4"/>
  <c r="AJ307" i="4"/>
  <c r="AI308" i="4"/>
  <c r="AJ308" i="4"/>
  <c r="AI309" i="4"/>
  <c r="AJ309" i="4"/>
  <c r="AI310" i="4"/>
  <c r="AJ310" i="4"/>
  <c r="AI311" i="4"/>
  <c r="AJ311" i="4"/>
  <c r="AI312" i="4"/>
  <c r="AJ312" i="4"/>
  <c r="AI313" i="4"/>
  <c r="AJ313" i="4"/>
  <c r="AI314" i="4"/>
  <c r="AJ314" i="4"/>
  <c r="AI315" i="4"/>
  <c r="AJ315" i="4"/>
  <c r="AI316" i="4"/>
  <c r="AJ316" i="4"/>
  <c r="AI317" i="4"/>
  <c r="AJ317" i="4"/>
  <c r="AI318" i="4"/>
  <c r="AJ318" i="4"/>
  <c r="AI319" i="4"/>
  <c r="AJ319" i="4"/>
  <c r="AI320" i="4"/>
  <c r="AJ320" i="4"/>
  <c r="AI321" i="4"/>
  <c r="AJ321" i="4"/>
  <c r="AI322" i="4"/>
  <c r="AJ322" i="4"/>
  <c r="AI323" i="4"/>
  <c r="AJ323" i="4"/>
  <c r="AI324" i="4"/>
  <c r="AJ324" i="4"/>
  <c r="AI325" i="4"/>
  <c r="AJ325" i="4"/>
  <c r="AI326" i="4"/>
  <c r="AJ326" i="4"/>
  <c r="AI327" i="4"/>
  <c r="AJ327" i="4"/>
  <c r="AI328" i="4"/>
  <c r="AJ328" i="4"/>
  <c r="AI329" i="4"/>
  <c r="AJ329" i="4"/>
  <c r="AI330" i="4"/>
  <c r="AJ330" i="4"/>
  <c r="AI331" i="4"/>
  <c r="AJ331" i="4"/>
  <c r="AI332" i="4"/>
  <c r="AJ332" i="4"/>
  <c r="AI333" i="4"/>
  <c r="AJ333" i="4"/>
  <c r="AI334" i="4"/>
  <c r="AJ334" i="4"/>
  <c r="AI335" i="4"/>
  <c r="AJ335" i="4"/>
  <c r="AI336" i="4"/>
  <c r="AJ336" i="4"/>
  <c r="AI337" i="4"/>
  <c r="AJ337" i="4"/>
  <c r="AI338" i="4"/>
  <c r="AJ338" i="4"/>
  <c r="AI339" i="4"/>
  <c r="AJ339" i="4"/>
  <c r="AI340" i="4"/>
  <c r="AJ340" i="4"/>
  <c r="AI341" i="4"/>
  <c r="AJ341" i="4"/>
  <c r="AI342" i="4"/>
  <c r="AJ342" i="4"/>
  <c r="AI343" i="4"/>
  <c r="AJ343" i="4"/>
  <c r="AI344" i="4"/>
  <c r="AJ344" i="4"/>
  <c r="AI345" i="4"/>
  <c r="AJ345" i="4"/>
  <c r="AI346" i="4"/>
  <c r="AJ346" i="4"/>
  <c r="AI347" i="4"/>
  <c r="AJ347" i="4"/>
  <c r="AI348" i="4"/>
  <c r="AJ348" i="4"/>
  <c r="AI349" i="4"/>
  <c r="AJ349" i="4"/>
  <c r="AI350" i="4"/>
  <c r="AJ350" i="4"/>
  <c r="AI351" i="4"/>
  <c r="AJ351" i="4"/>
  <c r="AI352" i="4"/>
  <c r="AJ352" i="4"/>
  <c r="AI353" i="4"/>
  <c r="AJ353" i="4"/>
  <c r="AI354" i="4"/>
  <c r="AJ354" i="4"/>
  <c r="AI355" i="4"/>
  <c r="AJ355" i="4"/>
  <c r="AI356" i="4"/>
  <c r="AJ356" i="4"/>
  <c r="AI357" i="4"/>
  <c r="AJ357" i="4"/>
  <c r="AI358" i="4"/>
  <c r="AJ358" i="4"/>
  <c r="AI359" i="4"/>
  <c r="AJ359" i="4"/>
  <c r="AI360" i="4"/>
  <c r="AJ360" i="4"/>
  <c r="AI361" i="4"/>
  <c r="AJ361" i="4"/>
  <c r="AI362" i="4"/>
  <c r="AJ362" i="4"/>
  <c r="AI363" i="4"/>
  <c r="AJ363" i="4"/>
  <c r="AI364" i="4"/>
  <c r="AJ364" i="4"/>
  <c r="AI365" i="4"/>
  <c r="AJ365" i="4"/>
  <c r="AI366" i="4"/>
  <c r="AJ366" i="4"/>
  <c r="AI367" i="4"/>
  <c r="AJ367" i="4"/>
  <c r="AI368" i="4"/>
  <c r="AJ368" i="4"/>
  <c r="AI369" i="4"/>
  <c r="AJ369" i="4"/>
  <c r="AI370" i="4"/>
  <c r="AJ370" i="4"/>
  <c r="AI371" i="4"/>
  <c r="AJ371" i="4"/>
  <c r="AI372" i="4"/>
  <c r="AJ372" i="4"/>
  <c r="AI373" i="4"/>
  <c r="AJ373" i="4"/>
  <c r="AI374" i="4"/>
  <c r="AJ374" i="4"/>
  <c r="AI375" i="4"/>
  <c r="AJ375" i="4"/>
  <c r="AI376" i="4"/>
  <c r="AJ376" i="4"/>
  <c r="AI377" i="4"/>
  <c r="AJ377" i="4"/>
  <c r="AI378" i="4"/>
  <c r="AJ378" i="4"/>
  <c r="AI379" i="4"/>
  <c r="AJ379" i="4"/>
  <c r="AI380" i="4"/>
  <c r="AJ380" i="4"/>
  <c r="AI381" i="4"/>
  <c r="AJ381" i="4"/>
  <c r="AI382" i="4"/>
  <c r="AJ382" i="4"/>
  <c r="AI383" i="4"/>
  <c r="AJ383" i="4"/>
  <c r="AI384" i="4"/>
  <c r="AJ384" i="4"/>
  <c r="AI385" i="4"/>
  <c r="AJ385" i="4"/>
  <c r="AI386" i="4"/>
  <c r="AJ386" i="4"/>
  <c r="AI387" i="4"/>
  <c r="AJ387" i="4"/>
  <c r="AI388" i="4"/>
  <c r="AJ388" i="4"/>
  <c r="AI389" i="4"/>
  <c r="AJ389" i="4"/>
  <c r="AI390" i="4"/>
  <c r="AJ390" i="4"/>
  <c r="AI391" i="4"/>
  <c r="AJ391" i="4"/>
  <c r="AI392" i="4"/>
  <c r="AJ392" i="4"/>
  <c r="AI393" i="4"/>
  <c r="AJ393" i="4"/>
  <c r="AI394" i="4"/>
  <c r="AJ394" i="4"/>
  <c r="AI395" i="4"/>
  <c r="AJ395" i="4"/>
  <c r="AI396" i="4"/>
  <c r="AJ396" i="4"/>
  <c r="AI397" i="4"/>
  <c r="AJ397" i="4"/>
  <c r="AI398" i="4"/>
  <c r="AJ398" i="4"/>
  <c r="AI399" i="4"/>
  <c r="AJ399" i="4"/>
  <c r="AI400" i="4"/>
  <c r="AJ400" i="4"/>
  <c r="AI401" i="4"/>
  <c r="AJ401" i="4"/>
  <c r="AI402" i="4"/>
  <c r="AJ402" i="4"/>
  <c r="AI403" i="4"/>
  <c r="AJ403" i="4"/>
  <c r="AI404" i="4"/>
  <c r="AJ404" i="4"/>
  <c r="AI405" i="4"/>
  <c r="AJ405" i="4"/>
  <c r="AI406" i="4"/>
  <c r="AJ406" i="4"/>
  <c r="AI407" i="4"/>
  <c r="AJ407" i="4"/>
  <c r="AI408" i="4"/>
  <c r="AJ408" i="4"/>
  <c r="AI409" i="4"/>
  <c r="AJ409" i="4"/>
  <c r="AI410" i="4"/>
  <c r="AJ410" i="4"/>
  <c r="AI411" i="4"/>
  <c r="AJ411" i="4"/>
  <c r="AI412" i="4"/>
  <c r="AJ412" i="4"/>
  <c r="AI413" i="4"/>
  <c r="AJ413" i="4"/>
  <c r="AI414" i="4"/>
  <c r="AJ414" i="4"/>
  <c r="AI415" i="4"/>
  <c r="AJ415" i="4"/>
  <c r="AI416" i="4"/>
  <c r="AJ416" i="4"/>
  <c r="AI417" i="4"/>
  <c r="AJ417" i="4"/>
  <c r="AI418" i="4"/>
  <c r="AJ418" i="4"/>
  <c r="AI419" i="4"/>
  <c r="AJ419" i="4"/>
  <c r="AI420" i="4"/>
  <c r="AJ420" i="4"/>
  <c r="AI421" i="4"/>
  <c r="AJ421" i="4"/>
  <c r="AI422" i="4"/>
  <c r="AJ422" i="4"/>
  <c r="AI423" i="4"/>
  <c r="AJ423" i="4"/>
  <c r="AI424" i="4"/>
  <c r="AJ424" i="4"/>
  <c r="AI425" i="4"/>
  <c r="AJ425" i="4"/>
  <c r="AI426" i="4"/>
  <c r="AJ426" i="4"/>
  <c r="AQ426" i="4" s="1"/>
  <c r="AI427" i="4"/>
  <c r="AJ427" i="4"/>
  <c r="AQ427" i="4" s="1"/>
  <c r="AI428" i="4"/>
  <c r="AJ428" i="4"/>
  <c r="AQ428" i="4" s="1"/>
  <c r="AI429" i="4"/>
  <c r="AJ429" i="4"/>
  <c r="AQ429" i="4" s="1"/>
  <c r="AI430" i="4"/>
  <c r="AJ430" i="4"/>
  <c r="AQ430" i="4" s="1"/>
  <c r="AI431" i="4"/>
  <c r="AJ431" i="4"/>
  <c r="AQ431" i="4" s="1"/>
  <c r="AI432" i="4"/>
  <c r="AJ432" i="4"/>
  <c r="AQ432" i="4" s="1"/>
  <c r="AI433" i="4"/>
  <c r="AJ433" i="4"/>
  <c r="AQ433" i="4" s="1"/>
  <c r="AI434" i="4"/>
  <c r="AJ434" i="4"/>
  <c r="AQ434" i="4" s="1"/>
  <c r="AI435" i="4"/>
  <c r="AJ435" i="4"/>
  <c r="AQ435" i="4" s="1"/>
  <c r="AI436" i="4"/>
  <c r="AJ436" i="4"/>
  <c r="AQ436" i="4" s="1"/>
  <c r="AI437" i="4"/>
  <c r="AJ437" i="4"/>
  <c r="AQ437" i="4" s="1"/>
  <c r="AI438" i="4"/>
  <c r="AJ438" i="4"/>
  <c r="AQ438" i="4" s="1"/>
  <c r="AI439" i="4"/>
  <c r="AJ439" i="4"/>
  <c r="AQ439" i="4" s="1"/>
  <c r="AI440" i="4"/>
  <c r="AJ440" i="4"/>
  <c r="AQ440" i="4" s="1"/>
  <c r="AI441" i="4"/>
  <c r="AJ441" i="4"/>
  <c r="AI442" i="4"/>
  <c r="AJ442" i="4"/>
  <c r="AI443" i="4"/>
  <c r="AJ443" i="4"/>
  <c r="AI444" i="4"/>
  <c r="AJ444" i="4"/>
  <c r="AI445" i="4"/>
  <c r="AJ445" i="4"/>
  <c r="AI446" i="4"/>
  <c r="AJ446" i="4"/>
  <c r="AI447" i="4"/>
  <c r="AJ447" i="4"/>
  <c r="AQ447" i="4" s="1"/>
  <c r="AI448" i="4"/>
  <c r="AJ448" i="4"/>
  <c r="AI449" i="4"/>
  <c r="AJ449" i="4"/>
  <c r="AQ449" i="4" s="1"/>
  <c r="AI450" i="4"/>
  <c r="AJ450" i="4"/>
  <c r="AQ450" i="4" s="1"/>
  <c r="AI451" i="4"/>
  <c r="AJ451" i="4"/>
  <c r="AQ451" i="4" s="1"/>
  <c r="AI452" i="4"/>
  <c r="AJ452" i="4"/>
  <c r="AI453" i="4"/>
  <c r="AJ453" i="4"/>
  <c r="AI454" i="4"/>
  <c r="AJ454" i="4"/>
  <c r="AI455" i="4"/>
  <c r="AJ455" i="4"/>
  <c r="AI456" i="4"/>
  <c r="AJ456" i="4"/>
  <c r="AI457" i="4"/>
  <c r="AJ457" i="4"/>
  <c r="AI458" i="4"/>
  <c r="AJ458" i="4"/>
  <c r="AI459" i="4"/>
  <c r="AJ459" i="4"/>
  <c r="AI460" i="4"/>
  <c r="AJ460" i="4"/>
  <c r="AI461" i="4"/>
  <c r="AJ461" i="4"/>
  <c r="AI462" i="4"/>
  <c r="AJ462" i="4"/>
  <c r="AI463" i="4"/>
  <c r="AJ463" i="4"/>
  <c r="AI464" i="4"/>
  <c r="AJ464" i="4"/>
  <c r="AI465" i="4"/>
  <c r="AJ465" i="4"/>
  <c r="AI466" i="4"/>
  <c r="AJ466" i="4"/>
  <c r="AI467" i="4"/>
  <c r="AJ467" i="4"/>
  <c r="AI468" i="4"/>
  <c r="AJ468" i="4"/>
  <c r="AI469" i="4"/>
  <c r="AJ469" i="4"/>
  <c r="AI470" i="4"/>
  <c r="AJ470" i="4"/>
  <c r="AI471" i="4"/>
  <c r="AJ471" i="4"/>
  <c r="AI472" i="4"/>
  <c r="AJ472" i="4"/>
  <c r="AI473" i="4"/>
  <c r="AJ473" i="4"/>
  <c r="AI474" i="4"/>
  <c r="AJ474" i="4"/>
  <c r="AI475" i="4"/>
  <c r="AJ475" i="4"/>
  <c r="AI476" i="4"/>
  <c r="AJ476" i="4"/>
  <c r="AI477" i="4"/>
  <c r="AJ477" i="4"/>
  <c r="AI478" i="4"/>
  <c r="AJ478" i="4"/>
  <c r="AQ478" i="4" s="1"/>
  <c r="AI479" i="4"/>
  <c r="AJ479" i="4"/>
  <c r="AQ479" i="4" s="1"/>
  <c r="AI480" i="4"/>
  <c r="AJ480" i="4"/>
  <c r="AQ480" i="4" s="1"/>
  <c r="AI481" i="4"/>
  <c r="AJ481" i="4"/>
  <c r="AQ481" i="4" s="1"/>
  <c r="AI482" i="4"/>
  <c r="AJ482" i="4"/>
  <c r="AQ482" i="4" s="1"/>
  <c r="AI483" i="4"/>
  <c r="AJ483" i="4"/>
  <c r="AQ483" i="4" s="1"/>
  <c r="AI484" i="4"/>
  <c r="AJ484" i="4"/>
  <c r="AQ484" i="4" s="1"/>
  <c r="AI485" i="4"/>
  <c r="AJ485" i="4"/>
  <c r="AQ485" i="4" s="1"/>
  <c r="AI486" i="4"/>
  <c r="AJ486" i="4"/>
  <c r="AQ486" i="4" s="1"/>
  <c r="AI487" i="4"/>
  <c r="AJ487" i="4"/>
  <c r="AQ487" i="4" s="1"/>
  <c r="AI488" i="4"/>
  <c r="AJ488" i="4"/>
  <c r="AQ488" i="4" s="1"/>
  <c r="AI489" i="4"/>
  <c r="AJ489" i="4"/>
  <c r="AQ489" i="4" s="1"/>
  <c r="AI490" i="4"/>
  <c r="AJ490" i="4"/>
  <c r="AQ490" i="4" s="1"/>
  <c r="AI491" i="4"/>
  <c r="AJ491" i="4"/>
  <c r="AQ491" i="4" s="1"/>
  <c r="AI492" i="4"/>
  <c r="AJ492" i="4"/>
  <c r="AQ492" i="4" s="1"/>
  <c r="AI493" i="4"/>
  <c r="AJ493" i="4"/>
  <c r="AQ493" i="4" s="1"/>
  <c r="AI494" i="4"/>
  <c r="AJ494" i="4"/>
  <c r="AQ494" i="4" s="1"/>
  <c r="AI495" i="4"/>
  <c r="AJ495" i="4"/>
  <c r="AQ495" i="4" s="1"/>
  <c r="AI496" i="4"/>
  <c r="AJ496" i="4"/>
  <c r="AQ496" i="4" s="1"/>
  <c r="AI497" i="4"/>
  <c r="AJ497" i="4"/>
  <c r="AQ497" i="4" s="1"/>
  <c r="AI498" i="4"/>
  <c r="AJ498" i="4"/>
  <c r="AQ498" i="4" s="1"/>
  <c r="AI499" i="4"/>
  <c r="AJ499" i="4"/>
  <c r="AQ499" i="4" s="1"/>
  <c r="AI500" i="4"/>
  <c r="AJ500" i="4"/>
  <c r="AQ500" i="4" s="1"/>
  <c r="AI501" i="4"/>
  <c r="AJ501" i="4"/>
  <c r="AQ501" i="4" s="1"/>
  <c r="AI502" i="4"/>
  <c r="AJ502" i="4"/>
  <c r="AQ502" i="4" s="1"/>
  <c r="AI503" i="4"/>
  <c r="AJ503" i="4"/>
  <c r="AQ503" i="4" s="1"/>
  <c r="AI504" i="4"/>
  <c r="AJ504" i="4"/>
  <c r="AQ504" i="4" s="1"/>
  <c r="AI505" i="4"/>
  <c r="AJ505" i="4"/>
  <c r="AQ505" i="4" s="1"/>
  <c r="AI506" i="4"/>
  <c r="AJ506" i="4"/>
  <c r="AQ506" i="4" s="1"/>
  <c r="AI507" i="4"/>
  <c r="AJ507" i="4"/>
  <c r="AQ507" i="4" s="1"/>
  <c r="AI508" i="4"/>
  <c r="AJ508" i="4"/>
  <c r="AI509" i="4"/>
  <c r="AJ509" i="4"/>
  <c r="AI510" i="4"/>
  <c r="AJ510" i="4"/>
  <c r="AI511" i="4"/>
  <c r="AJ511" i="4"/>
  <c r="AI512" i="4"/>
  <c r="AJ512" i="4"/>
  <c r="AI513" i="4"/>
  <c r="AJ513" i="4"/>
  <c r="AI514" i="4"/>
  <c r="AJ514" i="4"/>
  <c r="AI515" i="4"/>
  <c r="AJ515" i="4"/>
  <c r="AI516" i="4"/>
  <c r="AJ516" i="4"/>
  <c r="AI517" i="4"/>
  <c r="AJ517" i="4"/>
  <c r="AI518" i="4"/>
  <c r="AJ518" i="4"/>
  <c r="AI519" i="4"/>
  <c r="AJ519" i="4"/>
  <c r="AI520" i="4"/>
  <c r="AJ520" i="4"/>
  <c r="AI521" i="4"/>
  <c r="AJ521" i="4"/>
  <c r="AI522" i="4"/>
  <c r="AJ522" i="4"/>
  <c r="AI523" i="4"/>
  <c r="AJ523" i="4"/>
  <c r="AI524" i="4"/>
  <c r="AJ524" i="4"/>
  <c r="AI525" i="4"/>
  <c r="AJ525" i="4"/>
  <c r="AI526" i="4"/>
  <c r="AJ526" i="4"/>
  <c r="AI527" i="4"/>
  <c r="AJ527" i="4"/>
  <c r="AI528" i="4"/>
  <c r="AJ528" i="4"/>
  <c r="AI529" i="4"/>
  <c r="AJ529" i="4"/>
  <c r="AI530" i="4"/>
  <c r="AJ530" i="4"/>
  <c r="AI531" i="4"/>
  <c r="AJ531" i="4"/>
  <c r="AI532" i="4"/>
  <c r="AJ532" i="4"/>
  <c r="AI533" i="4"/>
  <c r="AJ533" i="4"/>
  <c r="AI534" i="4"/>
  <c r="AJ534" i="4"/>
  <c r="AQ534" i="4" s="1"/>
  <c r="AI535" i="4"/>
  <c r="AJ535" i="4"/>
  <c r="AQ535" i="4" s="1"/>
  <c r="AI536" i="4"/>
  <c r="AJ536" i="4"/>
  <c r="AQ536" i="4" s="1"/>
  <c r="AI537" i="4"/>
  <c r="AJ537" i="4"/>
  <c r="AQ537" i="4" s="1"/>
  <c r="AI538" i="4"/>
  <c r="AJ538" i="4"/>
  <c r="AQ538" i="4" s="1"/>
  <c r="AI539" i="4"/>
  <c r="AJ539" i="4"/>
  <c r="AQ539" i="4" s="1"/>
  <c r="AI540" i="4"/>
  <c r="AJ540" i="4"/>
  <c r="AQ540" i="4" s="1"/>
  <c r="AI541" i="4"/>
  <c r="AJ541" i="4"/>
  <c r="AQ541" i="4" s="1"/>
  <c r="AI542" i="4"/>
  <c r="AJ542" i="4"/>
  <c r="AQ542" i="4" s="1"/>
  <c r="AI543" i="4"/>
  <c r="AJ543" i="4"/>
  <c r="AQ543" i="4" s="1"/>
  <c r="AI544" i="4"/>
  <c r="AJ544" i="4"/>
  <c r="AQ544" i="4" s="1"/>
  <c r="AI545" i="4"/>
  <c r="AJ545" i="4"/>
  <c r="AQ545" i="4" s="1"/>
  <c r="AI546" i="4"/>
  <c r="AJ546" i="4"/>
  <c r="AQ546" i="4" s="1"/>
  <c r="AI547" i="4"/>
  <c r="AJ547" i="4"/>
  <c r="AQ547" i="4" s="1"/>
  <c r="AI548" i="4"/>
  <c r="AJ548" i="4"/>
  <c r="AQ548" i="4" s="1"/>
  <c r="AI549" i="4"/>
  <c r="AJ549" i="4"/>
  <c r="AQ549" i="4" s="1"/>
  <c r="AI550" i="4"/>
  <c r="AJ550" i="4"/>
  <c r="AQ550" i="4" s="1"/>
  <c r="AI551" i="4"/>
  <c r="AJ551" i="4"/>
  <c r="AQ551" i="4" s="1"/>
  <c r="AI552" i="4"/>
  <c r="AJ552" i="4"/>
  <c r="AQ552" i="4" s="1"/>
  <c r="AI553" i="4"/>
  <c r="AJ553" i="4"/>
  <c r="AQ553" i="4" s="1"/>
  <c r="AI554" i="4"/>
  <c r="AJ554" i="4"/>
  <c r="AQ554" i="4" s="1"/>
  <c r="AI555" i="4"/>
  <c r="AJ555" i="4"/>
  <c r="AQ555" i="4" s="1"/>
  <c r="AI556" i="4"/>
  <c r="AJ556" i="4"/>
  <c r="AQ556" i="4" s="1"/>
  <c r="AI557" i="4"/>
  <c r="AJ557" i="4"/>
  <c r="AI558" i="4"/>
  <c r="AJ558" i="4"/>
  <c r="AI559" i="4"/>
  <c r="AJ559" i="4"/>
  <c r="AI560" i="4"/>
  <c r="AJ560" i="4"/>
  <c r="AI561" i="4"/>
  <c r="AJ561" i="4"/>
  <c r="AI562" i="4"/>
  <c r="AJ562" i="4"/>
  <c r="AI563" i="4"/>
  <c r="AJ563" i="4"/>
  <c r="AI564" i="4"/>
  <c r="AJ564" i="4"/>
  <c r="AI565" i="4"/>
  <c r="AJ565" i="4"/>
  <c r="AI566" i="4"/>
  <c r="AJ566" i="4"/>
  <c r="AI567" i="4"/>
  <c r="AJ567" i="4"/>
  <c r="AI568" i="4"/>
  <c r="AJ568" i="4"/>
  <c r="AI569" i="4"/>
  <c r="AJ569" i="4"/>
  <c r="AI570" i="4"/>
  <c r="AJ570" i="4"/>
  <c r="AI571" i="4"/>
  <c r="AJ571" i="4"/>
  <c r="AI572" i="4"/>
  <c r="AJ572" i="4"/>
  <c r="AI573" i="4"/>
  <c r="AJ573" i="4"/>
  <c r="AI574" i="4"/>
  <c r="AJ574" i="4"/>
  <c r="AI575" i="4"/>
  <c r="AJ575" i="4"/>
  <c r="AI576" i="4"/>
  <c r="AJ576" i="4"/>
  <c r="AI577" i="4"/>
  <c r="AJ577" i="4"/>
  <c r="AI578" i="4"/>
  <c r="AJ578" i="4"/>
  <c r="AI579" i="4"/>
  <c r="AJ579" i="4"/>
  <c r="AI580" i="4"/>
  <c r="AJ580" i="4"/>
  <c r="AI581" i="4"/>
  <c r="AJ581" i="4"/>
  <c r="AI582" i="4"/>
  <c r="AJ582" i="4"/>
  <c r="AI583" i="4"/>
  <c r="AJ583" i="4"/>
  <c r="AQ583" i="4" s="1"/>
  <c r="AI584" i="4"/>
  <c r="AJ584" i="4"/>
  <c r="AQ584" i="4" s="1"/>
  <c r="AI585" i="4"/>
  <c r="AJ585" i="4"/>
  <c r="AQ585" i="4" s="1"/>
  <c r="AI586" i="4"/>
  <c r="AJ586" i="4"/>
  <c r="AQ586" i="4" s="1"/>
  <c r="AI587" i="4"/>
  <c r="AJ587" i="4"/>
  <c r="AQ587" i="4" s="1"/>
  <c r="AI588" i="4"/>
  <c r="AJ588" i="4"/>
  <c r="AQ588" i="4" s="1"/>
  <c r="AI589" i="4"/>
  <c r="AJ589" i="4"/>
  <c r="AQ589" i="4" s="1"/>
  <c r="AI590" i="4"/>
  <c r="AJ590" i="4"/>
  <c r="AQ590" i="4" s="1"/>
  <c r="AI591" i="4"/>
  <c r="AJ591" i="4"/>
  <c r="AQ591" i="4" s="1"/>
  <c r="AI592" i="4"/>
  <c r="AJ592" i="4"/>
  <c r="AQ592" i="4" s="1"/>
  <c r="AI593" i="4"/>
  <c r="AJ593" i="4"/>
  <c r="AQ593" i="4" s="1"/>
  <c r="AI594" i="4"/>
  <c r="AJ594" i="4"/>
  <c r="AQ594" i="4" s="1"/>
  <c r="AI595" i="4"/>
  <c r="AJ595" i="4"/>
  <c r="AQ595" i="4" s="1"/>
  <c r="AI596" i="4"/>
  <c r="AJ596" i="4"/>
  <c r="AQ596" i="4" s="1"/>
  <c r="AI597" i="4"/>
  <c r="AJ597" i="4"/>
  <c r="AQ597" i="4" s="1"/>
  <c r="AI598" i="4"/>
  <c r="AJ598" i="4"/>
  <c r="AQ598" i="4" s="1"/>
  <c r="AI599" i="4"/>
  <c r="AJ599" i="4"/>
  <c r="AQ599" i="4" s="1"/>
  <c r="AI600" i="4"/>
  <c r="AJ600" i="4"/>
  <c r="AQ600" i="4" s="1"/>
  <c r="AI601" i="4"/>
  <c r="AJ601" i="4"/>
  <c r="AQ601" i="4" s="1"/>
  <c r="AI602" i="4"/>
  <c r="AJ602" i="4"/>
  <c r="AI603" i="4"/>
  <c r="AJ603" i="4"/>
  <c r="AI604" i="4"/>
  <c r="AJ604" i="4"/>
  <c r="AI605" i="4"/>
  <c r="AJ605" i="4"/>
  <c r="AI606" i="4"/>
  <c r="AJ606" i="4"/>
  <c r="AI607" i="4"/>
  <c r="AJ607" i="4"/>
  <c r="AI608" i="4"/>
  <c r="AJ608" i="4"/>
  <c r="AI609" i="4"/>
  <c r="AJ609" i="4"/>
  <c r="AI610" i="4"/>
  <c r="AJ610" i="4"/>
  <c r="AI611" i="4"/>
  <c r="AJ611" i="4"/>
  <c r="AI612" i="4"/>
  <c r="AJ612" i="4"/>
  <c r="AI613" i="4"/>
  <c r="AJ613" i="4"/>
  <c r="AI614" i="4"/>
  <c r="AJ614" i="4"/>
  <c r="AI615" i="4"/>
  <c r="AJ615" i="4"/>
  <c r="AI616" i="4"/>
  <c r="AJ616" i="4"/>
  <c r="AI617" i="4"/>
  <c r="AJ617" i="4"/>
  <c r="AI618" i="4"/>
  <c r="AJ618" i="4"/>
  <c r="AI619" i="4"/>
  <c r="AJ619" i="4"/>
  <c r="AI620" i="4"/>
  <c r="AJ620" i="4"/>
  <c r="AI621" i="4"/>
  <c r="AJ621" i="4"/>
  <c r="AI622" i="4"/>
  <c r="AJ622" i="4"/>
  <c r="AI623" i="4"/>
  <c r="AJ623" i="4"/>
  <c r="AI624" i="4"/>
  <c r="AJ624" i="4"/>
  <c r="AI625" i="4"/>
  <c r="AJ625" i="4"/>
  <c r="AI626" i="4"/>
  <c r="AJ626" i="4"/>
  <c r="AI627" i="4"/>
  <c r="AJ627" i="4"/>
  <c r="AI628" i="4"/>
  <c r="AJ628" i="4"/>
  <c r="AQ628" i="4" s="1"/>
  <c r="AI629" i="4"/>
  <c r="AJ629" i="4"/>
  <c r="AQ629" i="4" s="1"/>
  <c r="AI630" i="4"/>
  <c r="AJ630" i="4"/>
  <c r="AQ630" i="4" s="1"/>
  <c r="AI631" i="4"/>
  <c r="AJ631" i="4"/>
  <c r="AQ631" i="4" s="1"/>
  <c r="AI632" i="4"/>
  <c r="AJ632" i="4"/>
  <c r="AQ632" i="4" s="1"/>
  <c r="AI633" i="4"/>
  <c r="AJ633" i="4"/>
  <c r="AQ633" i="4" s="1"/>
  <c r="AI634" i="4"/>
  <c r="AJ634" i="4"/>
  <c r="AQ634" i="4" s="1"/>
  <c r="AI635" i="4"/>
  <c r="AJ635" i="4"/>
  <c r="AQ635" i="4" s="1"/>
  <c r="AI636" i="4"/>
  <c r="AJ636" i="4"/>
  <c r="AQ636" i="4" s="1"/>
  <c r="AI637" i="4"/>
  <c r="AJ637" i="4"/>
  <c r="AQ637" i="4" s="1"/>
  <c r="AI638" i="4"/>
  <c r="AJ638" i="4"/>
  <c r="AQ638" i="4" s="1"/>
  <c r="AI639" i="4"/>
  <c r="AJ639" i="4"/>
  <c r="AQ639" i="4" s="1"/>
  <c r="AI640" i="4"/>
  <c r="AJ640" i="4"/>
  <c r="AQ640" i="4" s="1"/>
  <c r="AI641" i="4"/>
  <c r="AJ641" i="4"/>
  <c r="AQ641" i="4" s="1"/>
  <c r="AJ3" i="4"/>
  <c r="AK3" i="4" s="1"/>
  <c r="AI3" i="4"/>
  <c r="AK25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3" i="3"/>
  <c r="AQ470" i="4" l="1"/>
  <c r="AK470" i="4"/>
  <c r="AQ452" i="4"/>
  <c r="AK452" i="4"/>
  <c r="AQ474" i="4"/>
  <c r="AK474" i="4"/>
  <c r="AQ468" i="4"/>
  <c r="AK468" i="4"/>
  <c r="AQ462" i="4"/>
  <c r="AK462" i="4"/>
  <c r="AQ456" i="4"/>
  <c r="AK456" i="4"/>
  <c r="AQ444" i="4"/>
  <c r="AK444" i="4"/>
  <c r="AQ464" i="4"/>
  <c r="AK464" i="4"/>
  <c r="AQ473" i="4"/>
  <c r="AK473" i="4"/>
  <c r="AQ467" i="4"/>
  <c r="AK467" i="4"/>
  <c r="AQ461" i="4"/>
  <c r="AK461" i="4"/>
  <c r="AQ455" i="4"/>
  <c r="AK455" i="4"/>
  <c r="AQ443" i="4"/>
  <c r="AK443" i="4"/>
  <c r="AQ476" i="4"/>
  <c r="AK476" i="4"/>
  <c r="AQ472" i="4"/>
  <c r="AK472" i="4"/>
  <c r="AQ466" i="4"/>
  <c r="AK466" i="4"/>
  <c r="AQ460" i="4"/>
  <c r="AK460" i="4"/>
  <c r="AQ454" i="4"/>
  <c r="AK454" i="4"/>
  <c r="AQ448" i="4"/>
  <c r="AK448" i="4"/>
  <c r="AQ442" i="4"/>
  <c r="AK442" i="4"/>
  <c r="AQ458" i="4"/>
  <c r="AK458" i="4"/>
  <c r="AQ477" i="4"/>
  <c r="AK477" i="4"/>
  <c r="AQ471" i="4"/>
  <c r="AK471" i="4"/>
  <c r="AQ465" i="4"/>
  <c r="AK465" i="4"/>
  <c r="AQ459" i="4"/>
  <c r="AK459" i="4"/>
  <c r="AQ453" i="4"/>
  <c r="AK453" i="4"/>
  <c r="AQ441" i="4"/>
  <c r="AK441" i="4"/>
  <c r="AQ446" i="4"/>
  <c r="AK446" i="4"/>
  <c r="AQ475" i="4"/>
  <c r="AK475" i="4"/>
  <c r="AQ469" i="4"/>
  <c r="AK469" i="4"/>
  <c r="AQ463" i="4"/>
  <c r="AK463" i="4"/>
  <c r="AQ457" i="4"/>
  <c r="AK457" i="4"/>
  <c r="AQ445" i="4"/>
  <c r="AK445" i="4"/>
  <c r="AO24" i="5"/>
  <c r="AQ619" i="4"/>
  <c r="AK619" i="4"/>
  <c r="AQ577" i="4"/>
  <c r="AK577" i="4"/>
  <c r="AQ559" i="4"/>
  <c r="AK559" i="4"/>
  <c r="AQ385" i="4"/>
  <c r="AK385" i="4"/>
  <c r="AQ313" i="4"/>
  <c r="AK313" i="4"/>
  <c r="AQ247" i="4"/>
  <c r="AK247" i="4"/>
  <c r="AQ416" i="4"/>
  <c r="AK416" i="4"/>
  <c r="AQ404" i="4"/>
  <c r="AK404" i="4"/>
  <c r="AQ398" i="4"/>
  <c r="AK398" i="4"/>
  <c r="AQ392" i="4"/>
  <c r="AK392" i="4"/>
  <c r="AQ386" i="4"/>
  <c r="AK386" i="4"/>
  <c r="AQ380" i="4"/>
  <c r="AK380" i="4"/>
  <c r="AQ374" i="4"/>
  <c r="AK374" i="4"/>
  <c r="AQ368" i="4"/>
  <c r="AK368" i="4"/>
  <c r="AQ362" i="4"/>
  <c r="AK362" i="4"/>
  <c r="AQ356" i="4"/>
  <c r="AK356" i="4"/>
  <c r="AQ350" i="4"/>
  <c r="AK350" i="4"/>
  <c r="AQ344" i="4"/>
  <c r="AK344" i="4"/>
  <c r="AQ338" i="4"/>
  <c r="AK338" i="4"/>
  <c r="AQ332" i="4"/>
  <c r="AK332" i="4"/>
  <c r="AQ326" i="4"/>
  <c r="AK326" i="4"/>
  <c r="AQ320" i="4"/>
  <c r="AK320" i="4"/>
  <c r="AQ314" i="4"/>
  <c r="AK314" i="4"/>
  <c r="AQ308" i="4"/>
  <c r="AK308" i="4"/>
  <c r="AQ302" i="4"/>
  <c r="AK302" i="4"/>
  <c r="AQ296" i="4"/>
  <c r="AK296" i="4"/>
  <c r="AQ290" i="4"/>
  <c r="AK290" i="4"/>
  <c r="AQ284" i="4"/>
  <c r="AK284" i="4"/>
  <c r="AQ278" i="4"/>
  <c r="AK278" i="4"/>
  <c r="AQ272" i="4"/>
  <c r="AK272" i="4"/>
  <c r="AQ266" i="4"/>
  <c r="AK266" i="4"/>
  <c r="AQ260" i="4"/>
  <c r="AK260" i="4"/>
  <c r="AQ254" i="4"/>
  <c r="AK254" i="4"/>
  <c r="AQ248" i="4"/>
  <c r="AK248" i="4"/>
  <c r="AQ242" i="4"/>
  <c r="AK242" i="4"/>
  <c r="AQ236" i="4"/>
  <c r="AK236" i="4"/>
  <c r="AQ230" i="4"/>
  <c r="AK230" i="4"/>
  <c r="AQ224" i="4"/>
  <c r="AK224" i="4"/>
  <c r="AQ218" i="4"/>
  <c r="AK218" i="4"/>
  <c r="AQ212" i="4"/>
  <c r="AK212" i="4"/>
  <c r="AQ578" i="4"/>
  <c r="AK578" i="4"/>
  <c r="AQ530" i="4"/>
  <c r="AK530" i="4"/>
  <c r="AQ524" i="4"/>
  <c r="AK524" i="4"/>
  <c r="AQ518" i="4"/>
  <c r="AK518" i="4"/>
  <c r="AQ512" i="4"/>
  <c r="AK512" i="4"/>
  <c r="AQ422" i="4"/>
  <c r="AK422" i="4"/>
  <c r="AQ410" i="4"/>
  <c r="AK410" i="4"/>
  <c r="AQ566" i="4"/>
  <c r="AK566" i="4"/>
  <c r="AQ560" i="4"/>
  <c r="AK560" i="4"/>
  <c r="AQ409" i="4"/>
  <c r="AK409" i="4"/>
  <c r="AQ349" i="4"/>
  <c r="AK349" i="4"/>
  <c r="AQ223" i="4"/>
  <c r="AK223" i="4"/>
  <c r="AQ608" i="4"/>
  <c r="AK608" i="4"/>
  <c r="AQ403" i="4"/>
  <c r="AK403" i="4"/>
  <c r="AQ319" i="4"/>
  <c r="AK319" i="4"/>
  <c r="AQ295" i="4"/>
  <c r="AK295" i="4"/>
  <c r="AQ241" i="4"/>
  <c r="AK241" i="4"/>
  <c r="AQ624" i="4"/>
  <c r="AK624" i="4"/>
  <c r="AQ618" i="4"/>
  <c r="AK618" i="4"/>
  <c r="AQ612" i="4"/>
  <c r="AK612" i="4"/>
  <c r="AQ606" i="4"/>
  <c r="AK606" i="4"/>
  <c r="AQ582" i="4"/>
  <c r="AK582" i="4"/>
  <c r="AQ576" i="4"/>
  <c r="AK576" i="4"/>
  <c r="AQ570" i="4"/>
  <c r="AK570" i="4"/>
  <c r="AQ564" i="4"/>
  <c r="AK564" i="4"/>
  <c r="AQ558" i="4"/>
  <c r="AK558" i="4"/>
  <c r="AQ528" i="4"/>
  <c r="AK528" i="4"/>
  <c r="AQ522" i="4"/>
  <c r="AK522" i="4"/>
  <c r="AQ516" i="4"/>
  <c r="AK516" i="4"/>
  <c r="AQ510" i="4"/>
  <c r="AK510" i="4"/>
  <c r="AQ420" i="4"/>
  <c r="AK420" i="4"/>
  <c r="AQ414" i="4"/>
  <c r="AK414" i="4"/>
  <c r="AQ408" i="4"/>
  <c r="AK408" i="4"/>
  <c r="AQ402" i="4"/>
  <c r="AK402" i="4"/>
  <c r="AQ396" i="4"/>
  <c r="AK396" i="4"/>
  <c r="AQ390" i="4"/>
  <c r="AK390" i="4"/>
  <c r="AQ384" i="4"/>
  <c r="AK384" i="4"/>
  <c r="AQ378" i="4"/>
  <c r="AK378" i="4"/>
  <c r="AQ372" i="4"/>
  <c r="AK372" i="4"/>
  <c r="AQ366" i="4"/>
  <c r="AK366" i="4"/>
  <c r="AQ360" i="4"/>
  <c r="AK360" i="4"/>
  <c r="AQ354" i="4"/>
  <c r="AK354" i="4"/>
  <c r="AQ348" i="4"/>
  <c r="AK348" i="4"/>
  <c r="AQ342" i="4"/>
  <c r="AK342" i="4"/>
  <c r="AQ336" i="4"/>
  <c r="AK336" i="4"/>
  <c r="AQ330" i="4"/>
  <c r="AK330" i="4"/>
  <c r="AQ324" i="4"/>
  <c r="AK324" i="4"/>
  <c r="AQ318" i="4"/>
  <c r="AK318" i="4"/>
  <c r="AQ312" i="4"/>
  <c r="AK312" i="4"/>
  <c r="AQ306" i="4"/>
  <c r="AK306" i="4"/>
  <c r="AQ300" i="4"/>
  <c r="AK300" i="4"/>
  <c r="AQ294" i="4"/>
  <c r="AK294" i="4"/>
  <c r="AQ288" i="4"/>
  <c r="AK288" i="4"/>
  <c r="AQ282" i="4"/>
  <c r="AK282" i="4"/>
  <c r="AQ276" i="4"/>
  <c r="AK276" i="4"/>
  <c r="AQ270" i="4"/>
  <c r="AK270" i="4"/>
  <c r="AQ264" i="4"/>
  <c r="AK264" i="4"/>
  <c r="AQ258" i="4"/>
  <c r="AK258" i="4"/>
  <c r="AQ252" i="4"/>
  <c r="AK252" i="4"/>
  <c r="AQ246" i="4"/>
  <c r="AK246" i="4"/>
  <c r="AQ240" i="4"/>
  <c r="AK240" i="4"/>
  <c r="AQ234" i="4"/>
  <c r="AK234" i="4"/>
  <c r="AQ228" i="4"/>
  <c r="AK228" i="4"/>
  <c r="AQ222" i="4"/>
  <c r="AK222" i="4"/>
  <c r="AQ216" i="4"/>
  <c r="AK216" i="4"/>
  <c r="AQ210" i="4"/>
  <c r="AK210" i="4"/>
  <c r="AQ625" i="4"/>
  <c r="AK625" i="4"/>
  <c r="AQ607" i="4"/>
  <c r="AK607" i="4"/>
  <c r="AQ517" i="4"/>
  <c r="AK517" i="4"/>
  <c r="AQ415" i="4"/>
  <c r="AK415" i="4"/>
  <c r="AQ379" i="4"/>
  <c r="AK379" i="4"/>
  <c r="AQ367" i="4"/>
  <c r="AK367" i="4"/>
  <c r="AQ331" i="4"/>
  <c r="AK331" i="4"/>
  <c r="AQ253" i="4"/>
  <c r="AK253" i="4"/>
  <c r="AQ421" i="4"/>
  <c r="AK421" i="4"/>
  <c r="AQ289" i="4"/>
  <c r="AK289" i="4"/>
  <c r="AQ265" i="4"/>
  <c r="AK265" i="4"/>
  <c r="AQ229" i="4"/>
  <c r="AK229" i="4"/>
  <c r="AQ617" i="4"/>
  <c r="AK617" i="4"/>
  <c r="AQ605" i="4"/>
  <c r="AK605" i="4"/>
  <c r="AQ413" i="4"/>
  <c r="AK413" i="4"/>
  <c r="AQ407" i="4"/>
  <c r="AK407" i="4"/>
  <c r="AQ401" i="4"/>
  <c r="AK401" i="4"/>
  <c r="AQ395" i="4"/>
  <c r="AK395" i="4"/>
  <c r="AQ389" i="4"/>
  <c r="AK389" i="4"/>
  <c r="AQ383" i="4"/>
  <c r="AK383" i="4"/>
  <c r="AQ377" i="4"/>
  <c r="AK377" i="4"/>
  <c r="AQ371" i="4"/>
  <c r="AK371" i="4"/>
  <c r="AQ365" i="4"/>
  <c r="AK365" i="4"/>
  <c r="AQ359" i="4"/>
  <c r="AK359" i="4"/>
  <c r="AQ353" i="4"/>
  <c r="AK353" i="4"/>
  <c r="AQ347" i="4"/>
  <c r="AK347" i="4"/>
  <c r="AQ341" i="4"/>
  <c r="AK341" i="4"/>
  <c r="AQ335" i="4"/>
  <c r="AK335" i="4"/>
  <c r="AQ329" i="4"/>
  <c r="AK329" i="4"/>
  <c r="AQ323" i="4"/>
  <c r="AK323" i="4"/>
  <c r="AQ317" i="4"/>
  <c r="AK317" i="4"/>
  <c r="AQ311" i="4"/>
  <c r="AK311" i="4"/>
  <c r="AQ305" i="4"/>
  <c r="AK305" i="4"/>
  <c r="AQ299" i="4"/>
  <c r="AK299" i="4"/>
  <c r="AQ293" i="4"/>
  <c r="AK293" i="4"/>
  <c r="AQ287" i="4"/>
  <c r="AK287" i="4"/>
  <c r="AQ281" i="4"/>
  <c r="AK281" i="4"/>
  <c r="AQ275" i="4"/>
  <c r="AK275" i="4"/>
  <c r="AQ269" i="4"/>
  <c r="AK269" i="4"/>
  <c r="AQ263" i="4"/>
  <c r="AK263" i="4"/>
  <c r="AQ257" i="4"/>
  <c r="AK257" i="4"/>
  <c r="AQ251" i="4"/>
  <c r="AK251" i="4"/>
  <c r="AQ245" i="4"/>
  <c r="AK245" i="4"/>
  <c r="AQ239" i="4"/>
  <c r="AK239" i="4"/>
  <c r="AQ233" i="4"/>
  <c r="AK233" i="4"/>
  <c r="AQ227" i="4"/>
  <c r="AK227" i="4"/>
  <c r="AQ221" i="4"/>
  <c r="AK221" i="4"/>
  <c r="AQ215" i="4"/>
  <c r="AK215" i="4"/>
  <c r="AQ209" i="4"/>
  <c r="AK209" i="4"/>
  <c r="AQ614" i="4"/>
  <c r="AK614" i="4"/>
  <c r="AQ523" i="4"/>
  <c r="AK523" i="4"/>
  <c r="AQ511" i="4"/>
  <c r="AK511" i="4"/>
  <c r="AQ391" i="4"/>
  <c r="AK391" i="4"/>
  <c r="AQ343" i="4"/>
  <c r="AK343" i="4"/>
  <c r="AQ301" i="4"/>
  <c r="AK301" i="4"/>
  <c r="AQ217" i="4"/>
  <c r="AK217" i="4"/>
  <c r="AQ521" i="4"/>
  <c r="AK521" i="4"/>
  <c r="AQ509" i="4"/>
  <c r="AK509" i="4"/>
  <c r="AQ419" i="4"/>
  <c r="AK419" i="4"/>
  <c r="AQ571" i="4"/>
  <c r="AK571" i="4"/>
  <c r="AQ529" i="4"/>
  <c r="AK529" i="4"/>
  <c r="AQ355" i="4"/>
  <c r="AK355" i="4"/>
  <c r="AQ325" i="4"/>
  <c r="AK325" i="4"/>
  <c r="AQ277" i="4"/>
  <c r="AK277" i="4"/>
  <c r="AQ211" i="4"/>
  <c r="AK211" i="4"/>
  <c r="AQ569" i="4"/>
  <c r="AK569" i="4"/>
  <c r="AQ533" i="4"/>
  <c r="AK533" i="4"/>
  <c r="AQ616" i="4"/>
  <c r="AK616" i="4"/>
  <c r="AQ604" i="4"/>
  <c r="AK604" i="4"/>
  <c r="AQ562" i="4"/>
  <c r="AK562" i="4"/>
  <c r="AQ532" i="4"/>
  <c r="AK532" i="4"/>
  <c r="AQ526" i="4"/>
  <c r="AK526" i="4"/>
  <c r="AQ520" i="4"/>
  <c r="AK520" i="4"/>
  <c r="AQ514" i="4"/>
  <c r="AK514" i="4"/>
  <c r="AQ508" i="4"/>
  <c r="AK508" i="4"/>
  <c r="AQ424" i="4"/>
  <c r="AK424" i="4"/>
  <c r="AQ418" i="4"/>
  <c r="AK418" i="4"/>
  <c r="AQ412" i="4"/>
  <c r="AK412" i="4"/>
  <c r="AQ406" i="4"/>
  <c r="AK406" i="4"/>
  <c r="AQ400" i="4"/>
  <c r="AK400" i="4"/>
  <c r="AQ394" i="4"/>
  <c r="AK394" i="4"/>
  <c r="AQ388" i="4"/>
  <c r="AK388" i="4"/>
  <c r="AQ382" i="4"/>
  <c r="AK382" i="4"/>
  <c r="AQ376" i="4"/>
  <c r="AK376" i="4"/>
  <c r="AQ370" i="4"/>
  <c r="AK370" i="4"/>
  <c r="AQ364" i="4"/>
  <c r="AK364" i="4"/>
  <c r="AQ358" i="4"/>
  <c r="AK358" i="4"/>
  <c r="AQ352" i="4"/>
  <c r="AK352" i="4"/>
  <c r="AQ346" i="4"/>
  <c r="AK346" i="4"/>
  <c r="AQ340" i="4"/>
  <c r="AK340" i="4"/>
  <c r="AQ334" i="4"/>
  <c r="AK334" i="4"/>
  <c r="AQ328" i="4"/>
  <c r="AK328" i="4"/>
  <c r="AQ322" i="4"/>
  <c r="AK322" i="4"/>
  <c r="AQ316" i="4"/>
  <c r="AK316" i="4"/>
  <c r="AQ310" i="4"/>
  <c r="AK310" i="4"/>
  <c r="AQ304" i="4"/>
  <c r="AK304" i="4"/>
  <c r="AQ298" i="4"/>
  <c r="AK298" i="4"/>
  <c r="AQ292" i="4"/>
  <c r="AK292" i="4"/>
  <c r="AQ286" i="4"/>
  <c r="AK286" i="4"/>
  <c r="AQ280" i="4"/>
  <c r="AK280" i="4"/>
  <c r="AQ274" i="4"/>
  <c r="AK274" i="4"/>
  <c r="AQ268" i="4"/>
  <c r="AK268" i="4"/>
  <c r="AQ262" i="4"/>
  <c r="AK262" i="4"/>
  <c r="AQ256" i="4"/>
  <c r="AK256" i="4"/>
  <c r="AQ250" i="4"/>
  <c r="AK250" i="4"/>
  <c r="AQ244" i="4"/>
  <c r="AK244" i="4"/>
  <c r="AQ238" i="4"/>
  <c r="AK238" i="4"/>
  <c r="AQ232" i="4"/>
  <c r="AK232" i="4"/>
  <c r="AQ226" i="4"/>
  <c r="AK226" i="4"/>
  <c r="AQ220" i="4"/>
  <c r="AK220" i="4"/>
  <c r="AO19" i="5" s="1"/>
  <c r="AQ214" i="4"/>
  <c r="AK214" i="4"/>
  <c r="AQ208" i="4"/>
  <c r="AK208" i="4"/>
  <c r="AQ620" i="4"/>
  <c r="AK620" i="4"/>
  <c r="AQ602" i="4"/>
  <c r="AK602" i="4"/>
  <c r="AQ572" i="4"/>
  <c r="AK572" i="4"/>
  <c r="AQ565" i="4"/>
  <c r="AK565" i="4"/>
  <c r="AQ397" i="4"/>
  <c r="AK397" i="4"/>
  <c r="AQ373" i="4"/>
  <c r="AK373" i="4"/>
  <c r="AQ337" i="4"/>
  <c r="AK337" i="4"/>
  <c r="AQ283" i="4"/>
  <c r="AK283" i="4"/>
  <c r="AQ259" i="4"/>
  <c r="AK259" i="4"/>
  <c r="AQ623" i="4"/>
  <c r="AK623" i="4"/>
  <c r="AQ611" i="4"/>
  <c r="AK611" i="4"/>
  <c r="AQ581" i="4"/>
  <c r="AK581" i="4"/>
  <c r="AQ622" i="4"/>
  <c r="AK622" i="4"/>
  <c r="AQ610" i="4"/>
  <c r="AK610" i="4"/>
  <c r="AQ574" i="4"/>
  <c r="AK574" i="4"/>
  <c r="AQ568" i="4"/>
  <c r="AK568" i="4"/>
  <c r="AQ626" i="4"/>
  <c r="AK626" i="4"/>
  <c r="AQ613" i="4"/>
  <c r="AK613" i="4"/>
  <c r="AQ361" i="4"/>
  <c r="AK361" i="4"/>
  <c r="AQ307" i="4"/>
  <c r="AK307" i="4"/>
  <c r="AQ271" i="4"/>
  <c r="AK271" i="4"/>
  <c r="AQ235" i="4"/>
  <c r="AK235" i="4"/>
  <c r="AQ575" i="4"/>
  <c r="AK575" i="4"/>
  <c r="AQ563" i="4"/>
  <c r="AK563" i="4"/>
  <c r="AQ557" i="4"/>
  <c r="AK557" i="4"/>
  <c r="AQ527" i="4"/>
  <c r="AK527" i="4"/>
  <c r="AQ515" i="4"/>
  <c r="AK515" i="4"/>
  <c r="AQ425" i="4"/>
  <c r="AK425" i="4"/>
  <c r="AQ580" i="4"/>
  <c r="AK580" i="4"/>
  <c r="AQ627" i="4"/>
  <c r="AK627" i="4"/>
  <c r="AQ621" i="4"/>
  <c r="AK621" i="4"/>
  <c r="AQ615" i="4"/>
  <c r="AK615" i="4"/>
  <c r="AQ609" i="4"/>
  <c r="AK609" i="4"/>
  <c r="AQ603" i="4"/>
  <c r="AK603" i="4"/>
  <c r="AQ579" i="4"/>
  <c r="AK579" i="4"/>
  <c r="AQ573" i="4"/>
  <c r="AK573" i="4"/>
  <c r="AQ567" i="4"/>
  <c r="AK567" i="4"/>
  <c r="AQ561" i="4"/>
  <c r="AK561" i="4"/>
  <c r="AQ531" i="4"/>
  <c r="AK531" i="4"/>
  <c r="AQ525" i="4"/>
  <c r="AK525" i="4"/>
  <c r="AQ519" i="4"/>
  <c r="AK519" i="4"/>
  <c r="AQ513" i="4"/>
  <c r="AK513" i="4"/>
  <c r="AQ423" i="4"/>
  <c r="AK423" i="4"/>
  <c r="AQ417" i="4"/>
  <c r="AK417" i="4"/>
  <c r="AQ411" i="4"/>
  <c r="AK411" i="4"/>
  <c r="AQ405" i="4"/>
  <c r="AK405" i="4"/>
  <c r="AQ399" i="4"/>
  <c r="AK399" i="4"/>
  <c r="AQ393" i="4"/>
  <c r="AK393" i="4"/>
  <c r="AQ387" i="4"/>
  <c r="AK387" i="4"/>
  <c r="AQ381" i="4"/>
  <c r="AK381" i="4"/>
  <c r="AQ375" i="4"/>
  <c r="AK375" i="4"/>
  <c r="AQ369" i="4"/>
  <c r="AK369" i="4"/>
  <c r="AQ363" i="4"/>
  <c r="AK363" i="4"/>
  <c r="AQ357" i="4"/>
  <c r="AK357" i="4"/>
  <c r="AQ351" i="4"/>
  <c r="AK351" i="4"/>
  <c r="AQ345" i="4"/>
  <c r="AK345" i="4"/>
  <c r="AQ339" i="4"/>
  <c r="AK339" i="4"/>
  <c r="AQ333" i="4"/>
  <c r="AK333" i="4"/>
  <c r="AQ327" i="4"/>
  <c r="AK327" i="4"/>
  <c r="AQ321" i="4"/>
  <c r="AK321" i="4"/>
  <c r="AQ315" i="4"/>
  <c r="AK315" i="4"/>
  <c r="AQ309" i="4"/>
  <c r="AK309" i="4"/>
  <c r="AQ303" i="4"/>
  <c r="AK303" i="4"/>
  <c r="AQ297" i="4"/>
  <c r="AK297" i="4"/>
  <c r="AQ291" i="4"/>
  <c r="AK291" i="4"/>
  <c r="AQ285" i="4"/>
  <c r="AK285" i="4"/>
  <c r="AQ279" i="4"/>
  <c r="AK279" i="4"/>
  <c r="AQ273" i="4"/>
  <c r="AK273" i="4"/>
  <c r="AQ267" i="4"/>
  <c r="AK267" i="4"/>
  <c r="AQ261" i="4"/>
  <c r="AK261" i="4"/>
  <c r="AQ255" i="4"/>
  <c r="AK255" i="4"/>
  <c r="AQ249" i="4"/>
  <c r="AK249" i="4"/>
  <c r="AQ243" i="4"/>
  <c r="AK243" i="4"/>
  <c r="AQ237" i="4"/>
  <c r="AK237" i="4"/>
  <c r="AQ231" i="4"/>
  <c r="AK231" i="4"/>
  <c r="AQ225" i="4"/>
  <c r="AK225" i="4"/>
  <c r="AQ219" i="4"/>
  <c r="AK219" i="4"/>
  <c r="AQ213" i="4"/>
  <c r="AK213" i="4"/>
  <c r="AQ207" i="4"/>
  <c r="AK207" i="4"/>
  <c r="BF36" i="5"/>
  <c r="BD36" i="5"/>
  <c r="BH23" i="5"/>
  <c r="BI23" i="5" s="1"/>
  <c r="BB36" i="5"/>
  <c r="X23" i="5"/>
  <c r="Y23" i="5" s="1"/>
  <c r="AM23" i="5"/>
  <c r="AN24" i="5"/>
  <c r="AM24" i="5"/>
  <c r="AM22" i="5"/>
  <c r="AN19" i="5"/>
  <c r="AN18" i="5"/>
  <c r="AM21" i="5"/>
  <c r="AN20" i="5"/>
  <c r="AM20" i="5"/>
  <c r="AM19" i="5"/>
  <c r="AM18" i="5"/>
  <c r="AN23" i="5"/>
  <c r="AU23" i="5" s="1"/>
  <c r="AV23" i="5" s="1"/>
  <c r="AN22" i="5"/>
  <c r="AU22" i="5" s="1"/>
  <c r="AV22" i="5" s="1"/>
  <c r="AN21" i="5"/>
  <c r="AU21" i="5" s="1"/>
  <c r="AV21" i="5" s="1"/>
  <c r="AZ23" i="5"/>
  <c r="BA23" i="5" s="1"/>
  <c r="AI23" i="5"/>
  <c r="AJ23" i="5" s="1"/>
  <c r="BC36" i="5"/>
  <c r="BG36" i="5"/>
  <c r="M23" i="5"/>
  <c r="N23" i="5" s="1"/>
  <c r="J36" i="5"/>
  <c r="Q36" i="5"/>
  <c r="AG36" i="5"/>
  <c r="AE36" i="5"/>
  <c r="BE36" i="5"/>
  <c r="AD36" i="5"/>
  <c r="BI34" i="5"/>
  <c r="K36" i="5"/>
  <c r="U36" i="5"/>
  <c r="AV34" i="5"/>
  <c r="S36" i="5"/>
  <c r="AM36" i="5"/>
  <c r="T36" i="5"/>
  <c r="AN36" i="5"/>
  <c r="M34" i="5"/>
  <c r="N34" i="5" s="1"/>
  <c r="F36" i="5"/>
  <c r="V36" i="5"/>
  <c r="AP36" i="5"/>
  <c r="H36" i="5"/>
  <c r="AB36" i="5"/>
  <c r="AR36" i="5"/>
  <c r="AF36" i="5"/>
  <c r="AZ34" i="5"/>
  <c r="BA34" i="5" s="1"/>
  <c r="R36" i="5"/>
  <c r="AH36" i="5"/>
  <c r="AU36" i="5" s="1"/>
  <c r="G36" i="5"/>
  <c r="W36" i="5"/>
  <c r="AQ36" i="5"/>
  <c r="I36" i="5"/>
  <c r="AC36" i="5"/>
  <c r="AS36" i="5"/>
  <c r="AY36" i="5"/>
  <c r="L36" i="5"/>
  <c r="AT36" i="5"/>
  <c r="BH36" i="5" s="1"/>
  <c r="AJ784" i="4"/>
  <c r="AM29" i="5"/>
  <c r="AN29" i="5"/>
  <c r="AO29" i="5"/>
  <c r="AP29" i="5"/>
  <c r="AQ29" i="5"/>
  <c r="AR29" i="5"/>
  <c r="AS29" i="5"/>
  <c r="AT29" i="5"/>
  <c r="AN28" i="5"/>
  <c r="AO28" i="5"/>
  <c r="AP28" i="5"/>
  <c r="AQ28" i="5"/>
  <c r="AR28" i="5"/>
  <c r="AS28" i="5"/>
  <c r="AT28" i="5"/>
  <c r="AM28" i="5"/>
  <c r="AC29" i="5"/>
  <c r="AD29" i="5"/>
  <c r="AE29" i="5"/>
  <c r="AF29" i="5"/>
  <c r="AG29" i="5"/>
  <c r="AB29" i="5"/>
  <c r="AN13" i="5"/>
  <c r="AO13" i="5"/>
  <c r="AP13" i="5"/>
  <c r="AQ13" i="5"/>
  <c r="AR13" i="5"/>
  <c r="AS13" i="5"/>
  <c r="AT13" i="5"/>
  <c r="AN14" i="5"/>
  <c r="AO14" i="5"/>
  <c r="AP14" i="5"/>
  <c r="AQ14" i="5"/>
  <c r="AR14" i="5"/>
  <c r="AS14" i="5"/>
  <c r="AT14" i="5"/>
  <c r="AO11" i="5"/>
  <c r="AP11" i="5"/>
  <c r="AQ11" i="5"/>
  <c r="AR11" i="5"/>
  <c r="AS11" i="5"/>
  <c r="AT11" i="5"/>
  <c r="AO23" i="5" l="1"/>
  <c r="AO18" i="5"/>
  <c r="AO20" i="5"/>
  <c r="AO22" i="5"/>
  <c r="AO21" i="5"/>
  <c r="AK784" i="4"/>
  <c r="AK786" i="4" s="1"/>
  <c r="X34" i="5"/>
  <c r="Y34" i="5" s="1"/>
  <c r="BI36" i="5"/>
  <c r="AV36" i="5"/>
  <c r="AP15" i="5"/>
  <c r="AO15" i="5"/>
  <c r="M36" i="5"/>
  <c r="N36" i="5" s="1"/>
  <c r="AZ36" i="5"/>
  <c r="BA36" i="5" s="1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F25" i="3"/>
  <c r="AD25" i="3"/>
  <c r="AC25" i="3"/>
  <c r="AB25" i="3"/>
  <c r="AE25" i="3"/>
  <c r="F24" i="3"/>
  <c r="E24" i="3"/>
  <c r="D24" i="3"/>
  <c r="C24" i="3"/>
  <c r="F23" i="3"/>
  <c r="E23" i="3"/>
  <c r="D23" i="3"/>
  <c r="C23" i="3"/>
  <c r="F22" i="3"/>
  <c r="E22" i="3"/>
  <c r="D22" i="3"/>
  <c r="C22" i="3"/>
  <c r="F21" i="3"/>
  <c r="E21" i="3"/>
  <c r="D21" i="3"/>
  <c r="C21" i="3"/>
  <c r="F20" i="3"/>
  <c r="E20" i="3"/>
  <c r="D20" i="3"/>
  <c r="C20" i="3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F4" i="3"/>
  <c r="E4" i="3"/>
  <c r="D4" i="3"/>
  <c r="C4" i="3"/>
  <c r="C207" i="4"/>
  <c r="D207" i="4"/>
  <c r="E207" i="4"/>
  <c r="F207" i="4"/>
  <c r="C208" i="4"/>
  <c r="D208" i="4"/>
  <c r="E208" i="4"/>
  <c r="F208" i="4"/>
  <c r="C209" i="4"/>
  <c r="D209" i="4"/>
  <c r="E209" i="4"/>
  <c r="F209" i="4"/>
  <c r="C210" i="4"/>
  <c r="D210" i="4"/>
  <c r="E210" i="4"/>
  <c r="F210" i="4"/>
  <c r="C211" i="4"/>
  <c r="D211" i="4"/>
  <c r="E211" i="4"/>
  <c r="F211" i="4"/>
  <c r="C212" i="4"/>
  <c r="D212" i="4"/>
  <c r="E212" i="4"/>
  <c r="F212" i="4"/>
  <c r="C213" i="4"/>
  <c r="D213" i="4"/>
  <c r="E213" i="4"/>
  <c r="F213" i="4"/>
  <c r="C214" i="4"/>
  <c r="D214" i="4"/>
  <c r="E214" i="4"/>
  <c r="F214" i="4"/>
  <c r="C215" i="4"/>
  <c r="D215" i="4"/>
  <c r="E215" i="4"/>
  <c r="F215" i="4"/>
  <c r="C216" i="4"/>
  <c r="D216" i="4"/>
  <c r="E216" i="4"/>
  <c r="F216" i="4"/>
  <c r="C217" i="4"/>
  <c r="D217" i="4"/>
  <c r="E217" i="4"/>
  <c r="F217" i="4"/>
  <c r="C218" i="4"/>
  <c r="D218" i="4"/>
  <c r="E218" i="4"/>
  <c r="F218" i="4"/>
  <c r="C219" i="4"/>
  <c r="D219" i="4"/>
  <c r="E219" i="4"/>
  <c r="F219" i="4"/>
  <c r="C220" i="4"/>
  <c r="D220" i="4"/>
  <c r="E220" i="4"/>
  <c r="F220" i="4"/>
  <c r="C221" i="4"/>
  <c r="D221" i="4"/>
  <c r="E221" i="4"/>
  <c r="F221" i="4"/>
  <c r="C222" i="4"/>
  <c r="D222" i="4"/>
  <c r="E222" i="4"/>
  <c r="F222" i="4"/>
  <c r="C223" i="4"/>
  <c r="D223" i="4"/>
  <c r="E223" i="4"/>
  <c r="F223" i="4"/>
  <c r="C224" i="4"/>
  <c r="D224" i="4"/>
  <c r="E224" i="4"/>
  <c r="F224" i="4"/>
  <c r="C225" i="4"/>
  <c r="D225" i="4"/>
  <c r="E225" i="4"/>
  <c r="F225" i="4"/>
  <c r="C226" i="4"/>
  <c r="D226" i="4"/>
  <c r="E226" i="4"/>
  <c r="F226" i="4"/>
  <c r="C227" i="4"/>
  <c r="D227" i="4"/>
  <c r="E227" i="4"/>
  <c r="F227" i="4"/>
  <c r="C228" i="4"/>
  <c r="D228" i="4"/>
  <c r="E228" i="4"/>
  <c r="F228" i="4"/>
  <c r="C229" i="4"/>
  <c r="D229" i="4"/>
  <c r="E229" i="4"/>
  <c r="F229" i="4"/>
  <c r="C230" i="4"/>
  <c r="D230" i="4"/>
  <c r="E230" i="4"/>
  <c r="F230" i="4"/>
  <c r="C231" i="4"/>
  <c r="D231" i="4"/>
  <c r="E231" i="4"/>
  <c r="F231" i="4"/>
  <c r="C232" i="4"/>
  <c r="D232" i="4"/>
  <c r="E232" i="4"/>
  <c r="F232" i="4"/>
  <c r="C233" i="4"/>
  <c r="D233" i="4"/>
  <c r="E233" i="4"/>
  <c r="F233" i="4"/>
  <c r="C234" i="4"/>
  <c r="D234" i="4"/>
  <c r="E234" i="4"/>
  <c r="F234" i="4"/>
  <c r="C235" i="4"/>
  <c r="D235" i="4"/>
  <c r="E235" i="4"/>
  <c r="F235" i="4"/>
  <c r="C236" i="4"/>
  <c r="D236" i="4"/>
  <c r="E236" i="4"/>
  <c r="F236" i="4"/>
  <c r="C237" i="4"/>
  <c r="D237" i="4"/>
  <c r="E237" i="4"/>
  <c r="F237" i="4"/>
  <c r="C238" i="4"/>
  <c r="D238" i="4"/>
  <c r="E238" i="4"/>
  <c r="F238" i="4"/>
  <c r="C239" i="4"/>
  <c r="D239" i="4"/>
  <c r="E239" i="4"/>
  <c r="F239" i="4"/>
  <c r="C240" i="4"/>
  <c r="D240" i="4"/>
  <c r="E240" i="4"/>
  <c r="F240" i="4"/>
  <c r="C241" i="4"/>
  <c r="D241" i="4"/>
  <c r="E241" i="4"/>
  <c r="F241" i="4"/>
  <c r="C242" i="4"/>
  <c r="D242" i="4"/>
  <c r="E242" i="4"/>
  <c r="F242" i="4"/>
  <c r="C243" i="4"/>
  <c r="D243" i="4"/>
  <c r="E243" i="4"/>
  <c r="F243" i="4"/>
  <c r="C244" i="4"/>
  <c r="D244" i="4"/>
  <c r="E244" i="4"/>
  <c r="F244" i="4"/>
  <c r="C245" i="4"/>
  <c r="D245" i="4"/>
  <c r="E245" i="4"/>
  <c r="F245" i="4"/>
  <c r="C246" i="4"/>
  <c r="D246" i="4"/>
  <c r="E246" i="4"/>
  <c r="F246" i="4"/>
  <c r="C247" i="4"/>
  <c r="D247" i="4"/>
  <c r="E247" i="4"/>
  <c r="F247" i="4"/>
  <c r="C248" i="4"/>
  <c r="D248" i="4"/>
  <c r="E248" i="4"/>
  <c r="F248" i="4"/>
  <c r="C249" i="4"/>
  <c r="D249" i="4"/>
  <c r="E249" i="4"/>
  <c r="F249" i="4"/>
  <c r="C250" i="4"/>
  <c r="D250" i="4"/>
  <c r="E250" i="4"/>
  <c r="F250" i="4"/>
  <c r="C251" i="4"/>
  <c r="D251" i="4"/>
  <c r="E251" i="4"/>
  <c r="F251" i="4"/>
  <c r="C252" i="4"/>
  <c r="D252" i="4"/>
  <c r="E252" i="4"/>
  <c r="F252" i="4"/>
  <c r="C253" i="4"/>
  <c r="D253" i="4"/>
  <c r="E253" i="4"/>
  <c r="F253" i="4"/>
  <c r="C254" i="4"/>
  <c r="D254" i="4"/>
  <c r="E254" i="4"/>
  <c r="F254" i="4"/>
  <c r="C255" i="4"/>
  <c r="D255" i="4"/>
  <c r="E255" i="4"/>
  <c r="F255" i="4"/>
  <c r="C256" i="4"/>
  <c r="D256" i="4"/>
  <c r="E256" i="4"/>
  <c r="F256" i="4"/>
  <c r="C257" i="4"/>
  <c r="D257" i="4"/>
  <c r="E257" i="4"/>
  <c r="F257" i="4"/>
  <c r="C258" i="4"/>
  <c r="D258" i="4"/>
  <c r="E258" i="4"/>
  <c r="F258" i="4"/>
  <c r="C259" i="4"/>
  <c r="D259" i="4"/>
  <c r="E259" i="4"/>
  <c r="F259" i="4"/>
  <c r="C260" i="4"/>
  <c r="D260" i="4"/>
  <c r="E260" i="4"/>
  <c r="F260" i="4"/>
  <c r="C261" i="4"/>
  <c r="D261" i="4"/>
  <c r="E261" i="4"/>
  <c r="F261" i="4"/>
  <c r="C262" i="4"/>
  <c r="D262" i="4"/>
  <c r="E262" i="4"/>
  <c r="F262" i="4"/>
  <c r="C263" i="4"/>
  <c r="D263" i="4"/>
  <c r="E263" i="4"/>
  <c r="F263" i="4"/>
  <c r="C264" i="4"/>
  <c r="D264" i="4"/>
  <c r="E264" i="4"/>
  <c r="F264" i="4"/>
  <c r="C265" i="4"/>
  <c r="D265" i="4"/>
  <c r="E265" i="4"/>
  <c r="F265" i="4"/>
  <c r="C266" i="4"/>
  <c r="D266" i="4"/>
  <c r="E266" i="4"/>
  <c r="F266" i="4"/>
  <c r="C267" i="4"/>
  <c r="D267" i="4"/>
  <c r="E267" i="4"/>
  <c r="F267" i="4"/>
  <c r="C268" i="4"/>
  <c r="D268" i="4"/>
  <c r="E268" i="4"/>
  <c r="F268" i="4"/>
  <c r="C269" i="4"/>
  <c r="D269" i="4"/>
  <c r="E269" i="4"/>
  <c r="F269" i="4"/>
  <c r="C270" i="4"/>
  <c r="D270" i="4"/>
  <c r="E270" i="4"/>
  <c r="F270" i="4"/>
  <c r="C271" i="4"/>
  <c r="D271" i="4"/>
  <c r="E271" i="4"/>
  <c r="F271" i="4"/>
  <c r="C272" i="4"/>
  <c r="D272" i="4"/>
  <c r="E272" i="4"/>
  <c r="F272" i="4"/>
  <c r="C273" i="4"/>
  <c r="D273" i="4"/>
  <c r="E273" i="4"/>
  <c r="F273" i="4"/>
  <c r="C274" i="4"/>
  <c r="D274" i="4"/>
  <c r="E274" i="4"/>
  <c r="F274" i="4"/>
  <c r="C275" i="4"/>
  <c r="D275" i="4"/>
  <c r="E275" i="4"/>
  <c r="F275" i="4"/>
  <c r="C276" i="4"/>
  <c r="D276" i="4"/>
  <c r="E276" i="4"/>
  <c r="F276" i="4"/>
  <c r="C277" i="4"/>
  <c r="D277" i="4"/>
  <c r="E277" i="4"/>
  <c r="F277" i="4"/>
  <c r="C278" i="4"/>
  <c r="D278" i="4"/>
  <c r="E278" i="4"/>
  <c r="F278" i="4"/>
  <c r="C279" i="4"/>
  <c r="D279" i="4"/>
  <c r="E279" i="4"/>
  <c r="F279" i="4"/>
  <c r="C280" i="4"/>
  <c r="D280" i="4"/>
  <c r="E280" i="4"/>
  <c r="F280" i="4"/>
  <c r="C281" i="4"/>
  <c r="D281" i="4"/>
  <c r="E281" i="4"/>
  <c r="F281" i="4"/>
  <c r="C282" i="4"/>
  <c r="D282" i="4"/>
  <c r="E282" i="4"/>
  <c r="F282" i="4"/>
  <c r="C283" i="4"/>
  <c r="D283" i="4"/>
  <c r="E283" i="4"/>
  <c r="F283" i="4"/>
  <c r="C284" i="4"/>
  <c r="D284" i="4"/>
  <c r="E284" i="4"/>
  <c r="F284" i="4"/>
  <c r="C285" i="4"/>
  <c r="D285" i="4"/>
  <c r="E285" i="4"/>
  <c r="F285" i="4"/>
  <c r="C286" i="4"/>
  <c r="D286" i="4"/>
  <c r="E286" i="4"/>
  <c r="F286" i="4"/>
  <c r="C287" i="4"/>
  <c r="D287" i="4"/>
  <c r="E287" i="4"/>
  <c r="F287" i="4"/>
  <c r="C288" i="4"/>
  <c r="D288" i="4"/>
  <c r="E288" i="4"/>
  <c r="F288" i="4"/>
  <c r="C289" i="4"/>
  <c r="D289" i="4"/>
  <c r="E289" i="4"/>
  <c r="F289" i="4"/>
  <c r="C290" i="4"/>
  <c r="D290" i="4"/>
  <c r="E290" i="4"/>
  <c r="F290" i="4"/>
  <c r="C291" i="4"/>
  <c r="D291" i="4"/>
  <c r="E291" i="4"/>
  <c r="F291" i="4"/>
  <c r="C292" i="4"/>
  <c r="D292" i="4"/>
  <c r="E292" i="4"/>
  <c r="F292" i="4"/>
  <c r="C293" i="4"/>
  <c r="D293" i="4"/>
  <c r="E293" i="4"/>
  <c r="F293" i="4"/>
  <c r="C294" i="4"/>
  <c r="D294" i="4"/>
  <c r="E294" i="4"/>
  <c r="F294" i="4"/>
  <c r="C295" i="4"/>
  <c r="D295" i="4"/>
  <c r="E295" i="4"/>
  <c r="F295" i="4"/>
  <c r="C296" i="4"/>
  <c r="D296" i="4"/>
  <c r="E296" i="4"/>
  <c r="F296" i="4"/>
  <c r="C297" i="4"/>
  <c r="D297" i="4"/>
  <c r="E297" i="4"/>
  <c r="F297" i="4"/>
  <c r="C298" i="4"/>
  <c r="D298" i="4"/>
  <c r="E298" i="4"/>
  <c r="F298" i="4"/>
  <c r="C299" i="4"/>
  <c r="D299" i="4"/>
  <c r="E299" i="4"/>
  <c r="F299" i="4"/>
  <c r="C300" i="4"/>
  <c r="D300" i="4"/>
  <c r="E300" i="4"/>
  <c r="F300" i="4"/>
  <c r="C301" i="4"/>
  <c r="D301" i="4"/>
  <c r="E301" i="4"/>
  <c r="F301" i="4"/>
  <c r="C302" i="4"/>
  <c r="D302" i="4"/>
  <c r="E302" i="4"/>
  <c r="F302" i="4"/>
  <c r="C303" i="4"/>
  <c r="D303" i="4"/>
  <c r="E303" i="4"/>
  <c r="F303" i="4"/>
  <c r="C304" i="4"/>
  <c r="D304" i="4"/>
  <c r="E304" i="4"/>
  <c r="F304" i="4"/>
  <c r="C305" i="4"/>
  <c r="D305" i="4"/>
  <c r="E305" i="4"/>
  <c r="F305" i="4"/>
  <c r="C306" i="4"/>
  <c r="D306" i="4"/>
  <c r="E306" i="4"/>
  <c r="F306" i="4"/>
  <c r="C307" i="4"/>
  <c r="D307" i="4"/>
  <c r="E307" i="4"/>
  <c r="F307" i="4"/>
  <c r="C308" i="4"/>
  <c r="D308" i="4"/>
  <c r="E308" i="4"/>
  <c r="F308" i="4"/>
  <c r="C309" i="4"/>
  <c r="D309" i="4"/>
  <c r="E309" i="4"/>
  <c r="F309" i="4"/>
  <c r="C310" i="4"/>
  <c r="D310" i="4"/>
  <c r="E310" i="4"/>
  <c r="F310" i="4"/>
  <c r="C311" i="4"/>
  <c r="D311" i="4"/>
  <c r="E311" i="4"/>
  <c r="F311" i="4"/>
  <c r="C312" i="4"/>
  <c r="D312" i="4"/>
  <c r="E312" i="4"/>
  <c r="F312" i="4"/>
  <c r="C313" i="4"/>
  <c r="D313" i="4"/>
  <c r="E313" i="4"/>
  <c r="F313" i="4"/>
  <c r="C314" i="4"/>
  <c r="D314" i="4"/>
  <c r="E314" i="4"/>
  <c r="F314" i="4"/>
  <c r="C315" i="4"/>
  <c r="D315" i="4"/>
  <c r="E315" i="4"/>
  <c r="F315" i="4"/>
  <c r="C316" i="4"/>
  <c r="D316" i="4"/>
  <c r="E316" i="4"/>
  <c r="F316" i="4"/>
  <c r="C317" i="4"/>
  <c r="D317" i="4"/>
  <c r="E317" i="4"/>
  <c r="F317" i="4"/>
  <c r="C318" i="4"/>
  <c r="D318" i="4"/>
  <c r="E318" i="4"/>
  <c r="F318" i="4"/>
  <c r="C319" i="4"/>
  <c r="D319" i="4"/>
  <c r="E319" i="4"/>
  <c r="F319" i="4"/>
  <c r="C320" i="4"/>
  <c r="D320" i="4"/>
  <c r="E320" i="4"/>
  <c r="F320" i="4"/>
  <c r="C321" i="4"/>
  <c r="D321" i="4"/>
  <c r="E321" i="4"/>
  <c r="F321" i="4"/>
  <c r="C322" i="4"/>
  <c r="D322" i="4"/>
  <c r="E322" i="4"/>
  <c r="F322" i="4"/>
  <c r="C323" i="4"/>
  <c r="D323" i="4"/>
  <c r="E323" i="4"/>
  <c r="F323" i="4"/>
  <c r="C324" i="4"/>
  <c r="D324" i="4"/>
  <c r="E324" i="4"/>
  <c r="F324" i="4"/>
  <c r="C325" i="4"/>
  <c r="D325" i="4"/>
  <c r="E325" i="4"/>
  <c r="F325" i="4"/>
  <c r="C326" i="4"/>
  <c r="D326" i="4"/>
  <c r="E326" i="4"/>
  <c r="F326" i="4"/>
  <c r="C327" i="4"/>
  <c r="D327" i="4"/>
  <c r="E327" i="4"/>
  <c r="F327" i="4"/>
  <c r="C328" i="4"/>
  <c r="D328" i="4"/>
  <c r="E328" i="4"/>
  <c r="F328" i="4"/>
  <c r="C329" i="4"/>
  <c r="D329" i="4"/>
  <c r="E329" i="4"/>
  <c r="F329" i="4"/>
  <c r="C330" i="4"/>
  <c r="D330" i="4"/>
  <c r="E330" i="4"/>
  <c r="F330" i="4"/>
  <c r="C331" i="4"/>
  <c r="D331" i="4"/>
  <c r="E331" i="4"/>
  <c r="F331" i="4"/>
  <c r="C332" i="4"/>
  <c r="D332" i="4"/>
  <c r="E332" i="4"/>
  <c r="F332" i="4"/>
  <c r="C333" i="4"/>
  <c r="D333" i="4"/>
  <c r="E333" i="4"/>
  <c r="F333" i="4"/>
  <c r="C334" i="4"/>
  <c r="D334" i="4"/>
  <c r="E334" i="4"/>
  <c r="F334" i="4"/>
  <c r="C335" i="4"/>
  <c r="D335" i="4"/>
  <c r="E335" i="4"/>
  <c r="F335" i="4"/>
  <c r="C336" i="4"/>
  <c r="D336" i="4"/>
  <c r="E336" i="4"/>
  <c r="F336" i="4"/>
  <c r="C337" i="4"/>
  <c r="D337" i="4"/>
  <c r="E337" i="4"/>
  <c r="F337" i="4"/>
  <c r="C338" i="4"/>
  <c r="D338" i="4"/>
  <c r="E338" i="4"/>
  <c r="F338" i="4"/>
  <c r="C339" i="4"/>
  <c r="D339" i="4"/>
  <c r="E339" i="4"/>
  <c r="F339" i="4"/>
  <c r="C340" i="4"/>
  <c r="D340" i="4"/>
  <c r="E340" i="4"/>
  <c r="F340" i="4"/>
  <c r="C341" i="4"/>
  <c r="D341" i="4"/>
  <c r="E341" i="4"/>
  <c r="F341" i="4"/>
  <c r="C342" i="4"/>
  <c r="D342" i="4"/>
  <c r="E342" i="4"/>
  <c r="F342" i="4"/>
  <c r="C343" i="4"/>
  <c r="D343" i="4"/>
  <c r="E343" i="4"/>
  <c r="F343" i="4"/>
  <c r="C344" i="4"/>
  <c r="D344" i="4"/>
  <c r="E344" i="4"/>
  <c r="F344" i="4"/>
  <c r="C345" i="4"/>
  <c r="D345" i="4"/>
  <c r="E345" i="4"/>
  <c r="F345" i="4"/>
  <c r="C346" i="4"/>
  <c r="D346" i="4"/>
  <c r="E346" i="4"/>
  <c r="F346" i="4"/>
  <c r="C347" i="4"/>
  <c r="D347" i="4"/>
  <c r="E347" i="4"/>
  <c r="F347" i="4"/>
  <c r="C348" i="4"/>
  <c r="D348" i="4"/>
  <c r="E348" i="4"/>
  <c r="F348" i="4"/>
  <c r="C349" i="4"/>
  <c r="D349" i="4"/>
  <c r="E349" i="4"/>
  <c r="F349" i="4"/>
  <c r="C350" i="4"/>
  <c r="D350" i="4"/>
  <c r="E350" i="4"/>
  <c r="F350" i="4"/>
  <c r="C351" i="4"/>
  <c r="D351" i="4"/>
  <c r="E351" i="4"/>
  <c r="F351" i="4"/>
  <c r="C352" i="4"/>
  <c r="D352" i="4"/>
  <c r="E352" i="4"/>
  <c r="F352" i="4"/>
  <c r="C353" i="4"/>
  <c r="D353" i="4"/>
  <c r="E353" i="4"/>
  <c r="F353" i="4"/>
  <c r="C354" i="4"/>
  <c r="D354" i="4"/>
  <c r="E354" i="4"/>
  <c r="F354" i="4"/>
  <c r="C355" i="4"/>
  <c r="D355" i="4"/>
  <c r="E355" i="4"/>
  <c r="F355" i="4"/>
  <c r="C356" i="4"/>
  <c r="D356" i="4"/>
  <c r="E356" i="4"/>
  <c r="F356" i="4"/>
  <c r="C357" i="4"/>
  <c r="D357" i="4"/>
  <c r="E357" i="4"/>
  <c r="F357" i="4"/>
  <c r="C358" i="4"/>
  <c r="D358" i="4"/>
  <c r="E358" i="4"/>
  <c r="F358" i="4"/>
  <c r="C359" i="4"/>
  <c r="D359" i="4"/>
  <c r="E359" i="4"/>
  <c r="F359" i="4"/>
  <c r="C360" i="4"/>
  <c r="D360" i="4"/>
  <c r="E360" i="4"/>
  <c r="F360" i="4"/>
  <c r="C361" i="4"/>
  <c r="D361" i="4"/>
  <c r="E361" i="4"/>
  <c r="F361" i="4"/>
  <c r="C362" i="4"/>
  <c r="D362" i="4"/>
  <c r="E362" i="4"/>
  <c r="F362" i="4"/>
  <c r="C363" i="4"/>
  <c r="D363" i="4"/>
  <c r="E363" i="4"/>
  <c r="F363" i="4"/>
  <c r="C364" i="4"/>
  <c r="D364" i="4"/>
  <c r="E364" i="4"/>
  <c r="F364" i="4"/>
  <c r="C365" i="4"/>
  <c r="D365" i="4"/>
  <c r="E365" i="4"/>
  <c r="F365" i="4"/>
  <c r="C366" i="4"/>
  <c r="D366" i="4"/>
  <c r="E366" i="4"/>
  <c r="F366" i="4"/>
  <c r="C367" i="4"/>
  <c r="D367" i="4"/>
  <c r="E367" i="4"/>
  <c r="F367" i="4"/>
  <c r="C368" i="4"/>
  <c r="D368" i="4"/>
  <c r="E368" i="4"/>
  <c r="F368" i="4"/>
  <c r="C369" i="4"/>
  <c r="D369" i="4"/>
  <c r="E369" i="4"/>
  <c r="F369" i="4"/>
  <c r="C370" i="4"/>
  <c r="D370" i="4"/>
  <c r="E370" i="4"/>
  <c r="F370" i="4"/>
  <c r="C371" i="4"/>
  <c r="D371" i="4"/>
  <c r="E371" i="4"/>
  <c r="F371" i="4"/>
  <c r="C372" i="4"/>
  <c r="D372" i="4"/>
  <c r="E372" i="4"/>
  <c r="F372" i="4"/>
  <c r="C373" i="4"/>
  <c r="D373" i="4"/>
  <c r="E373" i="4"/>
  <c r="F373" i="4"/>
  <c r="C374" i="4"/>
  <c r="D374" i="4"/>
  <c r="E374" i="4"/>
  <c r="F374" i="4"/>
  <c r="C375" i="4"/>
  <c r="D375" i="4"/>
  <c r="E375" i="4"/>
  <c r="F375" i="4"/>
  <c r="C376" i="4"/>
  <c r="D376" i="4"/>
  <c r="E376" i="4"/>
  <c r="F376" i="4"/>
  <c r="C377" i="4"/>
  <c r="D377" i="4"/>
  <c r="E377" i="4"/>
  <c r="F377" i="4"/>
  <c r="C378" i="4"/>
  <c r="D378" i="4"/>
  <c r="E378" i="4"/>
  <c r="F378" i="4"/>
  <c r="C379" i="4"/>
  <c r="D379" i="4"/>
  <c r="E379" i="4"/>
  <c r="F379" i="4"/>
  <c r="C380" i="4"/>
  <c r="D380" i="4"/>
  <c r="E380" i="4"/>
  <c r="F380" i="4"/>
  <c r="C381" i="4"/>
  <c r="D381" i="4"/>
  <c r="E381" i="4"/>
  <c r="F381" i="4"/>
  <c r="C382" i="4"/>
  <c r="D382" i="4"/>
  <c r="E382" i="4"/>
  <c r="F382" i="4"/>
  <c r="C383" i="4"/>
  <c r="D383" i="4"/>
  <c r="E383" i="4"/>
  <c r="F383" i="4"/>
  <c r="C384" i="4"/>
  <c r="D384" i="4"/>
  <c r="E384" i="4"/>
  <c r="F384" i="4"/>
  <c r="C385" i="4"/>
  <c r="D385" i="4"/>
  <c r="E385" i="4"/>
  <c r="F385" i="4"/>
  <c r="C386" i="4"/>
  <c r="D386" i="4"/>
  <c r="E386" i="4"/>
  <c r="F386" i="4"/>
  <c r="C387" i="4"/>
  <c r="D387" i="4"/>
  <c r="E387" i="4"/>
  <c r="F387" i="4"/>
  <c r="C388" i="4"/>
  <c r="D388" i="4"/>
  <c r="E388" i="4"/>
  <c r="F388" i="4"/>
  <c r="C389" i="4"/>
  <c r="D389" i="4"/>
  <c r="E389" i="4"/>
  <c r="F389" i="4"/>
  <c r="C390" i="4"/>
  <c r="D390" i="4"/>
  <c r="E390" i="4"/>
  <c r="F390" i="4"/>
  <c r="C391" i="4"/>
  <c r="D391" i="4"/>
  <c r="E391" i="4"/>
  <c r="F391" i="4"/>
  <c r="C392" i="4"/>
  <c r="D392" i="4"/>
  <c r="E392" i="4"/>
  <c r="F392" i="4"/>
  <c r="C393" i="4"/>
  <c r="D393" i="4"/>
  <c r="E393" i="4"/>
  <c r="F393" i="4"/>
  <c r="C394" i="4"/>
  <c r="D394" i="4"/>
  <c r="E394" i="4"/>
  <c r="F394" i="4"/>
  <c r="C395" i="4"/>
  <c r="D395" i="4"/>
  <c r="E395" i="4"/>
  <c r="F395" i="4"/>
  <c r="C396" i="4"/>
  <c r="D396" i="4"/>
  <c r="E396" i="4"/>
  <c r="F396" i="4"/>
  <c r="C397" i="4"/>
  <c r="D397" i="4"/>
  <c r="E397" i="4"/>
  <c r="F397" i="4"/>
  <c r="C398" i="4"/>
  <c r="D398" i="4"/>
  <c r="E398" i="4"/>
  <c r="F398" i="4"/>
  <c r="C399" i="4"/>
  <c r="D399" i="4"/>
  <c r="E399" i="4"/>
  <c r="F399" i="4"/>
  <c r="C400" i="4"/>
  <c r="D400" i="4"/>
  <c r="E400" i="4"/>
  <c r="F400" i="4"/>
  <c r="C401" i="4"/>
  <c r="D401" i="4"/>
  <c r="E401" i="4"/>
  <c r="F401" i="4"/>
  <c r="C402" i="4"/>
  <c r="D402" i="4"/>
  <c r="E402" i="4"/>
  <c r="F402" i="4"/>
  <c r="C403" i="4"/>
  <c r="D403" i="4"/>
  <c r="E403" i="4"/>
  <c r="F403" i="4"/>
  <c r="C404" i="4"/>
  <c r="D404" i="4"/>
  <c r="E404" i="4"/>
  <c r="F404" i="4"/>
  <c r="C405" i="4"/>
  <c r="D405" i="4"/>
  <c r="E405" i="4"/>
  <c r="F405" i="4"/>
  <c r="C406" i="4"/>
  <c r="D406" i="4"/>
  <c r="E406" i="4"/>
  <c r="F406" i="4"/>
  <c r="C407" i="4"/>
  <c r="D407" i="4"/>
  <c r="E407" i="4"/>
  <c r="F407" i="4"/>
  <c r="C408" i="4"/>
  <c r="D408" i="4"/>
  <c r="E408" i="4"/>
  <c r="F408" i="4"/>
  <c r="C409" i="4"/>
  <c r="D409" i="4"/>
  <c r="E409" i="4"/>
  <c r="F409" i="4"/>
  <c r="C410" i="4"/>
  <c r="D410" i="4"/>
  <c r="E410" i="4"/>
  <c r="F410" i="4"/>
  <c r="C411" i="4"/>
  <c r="D411" i="4"/>
  <c r="E411" i="4"/>
  <c r="F411" i="4"/>
  <c r="C412" i="4"/>
  <c r="D412" i="4"/>
  <c r="E412" i="4"/>
  <c r="F412" i="4"/>
  <c r="C413" i="4"/>
  <c r="D413" i="4"/>
  <c r="E413" i="4"/>
  <c r="F413" i="4"/>
  <c r="C414" i="4"/>
  <c r="D414" i="4"/>
  <c r="E414" i="4"/>
  <c r="F414" i="4"/>
  <c r="C415" i="4"/>
  <c r="D415" i="4"/>
  <c r="E415" i="4"/>
  <c r="F415" i="4"/>
  <c r="C416" i="4"/>
  <c r="D416" i="4"/>
  <c r="E416" i="4"/>
  <c r="F416" i="4"/>
  <c r="C417" i="4"/>
  <c r="D417" i="4"/>
  <c r="E417" i="4"/>
  <c r="F417" i="4"/>
  <c r="C418" i="4"/>
  <c r="D418" i="4"/>
  <c r="E418" i="4"/>
  <c r="F418" i="4"/>
  <c r="C419" i="4"/>
  <c r="D419" i="4"/>
  <c r="E419" i="4"/>
  <c r="F419" i="4"/>
  <c r="C420" i="4"/>
  <c r="D420" i="4"/>
  <c r="E420" i="4"/>
  <c r="F420" i="4"/>
  <c r="C421" i="4"/>
  <c r="D421" i="4"/>
  <c r="E421" i="4"/>
  <c r="F421" i="4"/>
  <c r="C422" i="4"/>
  <c r="D422" i="4"/>
  <c r="E422" i="4"/>
  <c r="F422" i="4"/>
  <c r="C423" i="4"/>
  <c r="D423" i="4"/>
  <c r="E423" i="4"/>
  <c r="F423" i="4"/>
  <c r="C424" i="4"/>
  <c r="D424" i="4"/>
  <c r="E424" i="4"/>
  <c r="F424" i="4"/>
  <c r="C425" i="4"/>
  <c r="D425" i="4"/>
  <c r="E425" i="4"/>
  <c r="F425" i="4"/>
  <c r="C426" i="4"/>
  <c r="D426" i="4"/>
  <c r="E426" i="4"/>
  <c r="F426" i="4"/>
  <c r="C427" i="4"/>
  <c r="D427" i="4"/>
  <c r="E427" i="4"/>
  <c r="F427" i="4"/>
  <c r="C428" i="4"/>
  <c r="D428" i="4"/>
  <c r="E428" i="4"/>
  <c r="F428" i="4"/>
  <c r="C429" i="4"/>
  <c r="D429" i="4"/>
  <c r="E429" i="4"/>
  <c r="F429" i="4"/>
  <c r="C430" i="4"/>
  <c r="D430" i="4"/>
  <c r="E430" i="4"/>
  <c r="F430" i="4"/>
  <c r="C431" i="4"/>
  <c r="D431" i="4"/>
  <c r="E431" i="4"/>
  <c r="F431" i="4"/>
  <c r="C432" i="4"/>
  <c r="D432" i="4"/>
  <c r="E432" i="4"/>
  <c r="F432" i="4"/>
  <c r="C433" i="4"/>
  <c r="D433" i="4"/>
  <c r="E433" i="4"/>
  <c r="F433" i="4"/>
  <c r="C434" i="4"/>
  <c r="D434" i="4"/>
  <c r="E434" i="4"/>
  <c r="F434" i="4"/>
  <c r="C435" i="4"/>
  <c r="D435" i="4"/>
  <c r="E435" i="4"/>
  <c r="F435" i="4"/>
  <c r="C436" i="4"/>
  <c r="D436" i="4"/>
  <c r="E436" i="4"/>
  <c r="F436" i="4"/>
  <c r="C437" i="4"/>
  <c r="D437" i="4"/>
  <c r="E437" i="4"/>
  <c r="F437" i="4"/>
  <c r="C438" i="4"/>
  <c r="D438" i="4"/>
  <c r="E438" i="4"/>
  <c r="F438" i="4"/>
  <c r="C439" i="4"/>
  <c r="D439" i="4"/>
  <c r="E439" i="4"/>
  <c r="F439" i="4"/>
  <c r="C440" i="4"/>
  <c r="D440" i="4"/>
  <c r="E440" i="4"/>
  <c r="F440" i="4"/>
  <c r="C441" i="4"/>
  <c r="D441" i="4"/>
  <c r="E441" i="4"/>
  <c r="F441" i="4"/>
  <c r="C442" i="4"/>
  <c r="D442" i="4"/>
  <c r="E442" i="4"/>
  <c r="F442" i="4"/>
  <c r="C443" i="4"/>
  <c r="D443" i="4"/>
  <c r="E443" i="4"/>
  <c r="F443" i="4"/>
  <c r="C444" i="4"/>
  <c r="D444" i="4"/>
  <c r="E444" i="4"/>
  <c r="F444" i="4"/>
  <c r="C445" i="4"/>
  <c r="D445" i="4"/>
  <c r="E445" i="4"/>
  <c r="F445" i="4"/>
  <c r="C446" i="4"/>
  <c r="D446" i="4"/>
  <c r="E446" i="4"/>
  <c r="F446" i="4"/>
  <c r="C447" i="4"/>
  <c r="D447" i="4"/>
  <c r="E447" i="4"/>
  <c r="F447" i="4"/>
  <c r="C448" i="4"/>
  <c r="D448" i="4"/>
  <c r="E448" i="4"/>
  <c r="F448" i="4"/>
  <c r="C449" i="4"/>
  <c r="D449" i="4"/>
  <c r="E449" i="4"/>
  <c r="F449" i="4"/>
  <c r="C450" i="4"/>
  <c r="D450" i="4"/>
  <c r="E450" i="4"/>
  <c r="F450" i="4"/>
  <c r="C451" i="4"/>
  <c r="D451" i="4"/>
  <c r="E451" i="4"/>
  <c r="F451" i="4"/>
  <c r="C452" i="4"/>
  <c r="D452" i="4"/>
  <c r="E452" i="4"/>
  <c r="F452" i="4"/>
  <c r="C453" i="4"/>
  <c r="D453" i="4"/>
  <c r="E453" i="4"/>
  <c r="F453" i="4"/>
  <c r="C454" i="4"/>
  <c r="D454" i="4"/>
  <c r="E454" i="4"/>
  <c r="F454" i="4"/>
  <c r="C455" i="4"/>
  <c r="D455" i="4"/>
  <c r="E455" i="4"/>
  <c r="F455" i="4"/>
  <c r="C456" i="4"/>
  <c r="D456" i="4"/>
  <c r="E456" i="4"/>
  <c r="F456" i="4"/>
  <c r="C457" i="4"/>
  <c r="D457" i="4"/>
  <c r="E457" i="4"/>
  <c r="F457" i="4"/>
  <c r="C458" i="4"/>
  <c r="D458" i="4"/>
  <c r="E458" i="4"/>
  <c r="F458" i="4"/>
  <c r="C459" i="4"/>
  <c r="D459" i="4"/>
  <c r="E459" i="4"/>
  <c r="F459" i="4"/>
  <c r="C460" i="4"/>
  <c r="D460" i="4"/>
  <c r="E460" i="4"/>
  <c r="F460" i="4"/>
  <c r="C461" i="4"/>
  <c r="D461" i="4"/>
  <c r="E461" i="4"/>
  <c r="F461" i="4"/>
  <c r="C462" i="4"/>
  <c r="D462" i="4"/>
  <c r="E462" i="4"/>
  <c r="F462" i="4"/>
  <c r="C463" i="4"/>
  <c r="D463" i="4"/>
  <c r="E463" i="4"/>
  <c r="F463" i="4"/>
  <c r="C464" i="4"/>
  <c r="D464" i="4"/>
  <c r="E464" i="4"/>
  <c r="F464" i="4"/>
  <c r="C465" i="4"/>
  <c r="D465" i="4"/>
  <c r="E465" i="4"/>
  <c r="F465" i="4"/>
  <c r="C466" i="4"/>
  <c r="D466" i="4"/>
  <c r="E466" i="4"/>
  <c r="F466" i="4"/>
  <c r="C467" i="4"/>
  <c r="D467" i="4"/>
  <c r="E467" i="4"/>
  <c r="F467" i="4"/>
  <c r="C468" i="4"/>
  <c r="D468" i="4"/>
  <c r="E468" i="4"/>
  <c r="F468" i="4"/>
  <c r="C469" i="4"/>
  <c r="D469" i="4"/>
  <c r="E469" i="4"/>
  <c r="F469" i="4"/>
  <c r="C470" i="4"/>
  <c r="D470" i="4"/>
  <c r="E470" i="4"/>
  <c r="F470" i="4"/>
  <c r="C471" i="4"/>
  <c r="D471" i="4"/>
  <c r="E471" i="4"/>
  <c r="F471" i="4"/>
  <c r="C472" i="4"/>
  <c r="D472" i="4"/>
  <c r="E472" i="4"/>
  <c r="F472" i="4"/>
  <c r="C473" i="4"/>
  <c r="D473" i="4"/>
  <c r="E473" i="4"/>
  <c r="F473" i="4"/>
  <c r="C474" i="4"/>
  <c r="D474" i="4"/>
  <c r="E474" i="4"/>
  <c r="F474" i="4"/>
  <c r="C475" i="4"/>
  <c r="D475" i="4"/>
  <c r="E475" i="4"/>
  <c r="F475" i="4"/>
  <c r="C476" i="4"/>
  <c r="D476" i="4"/>
  <c r="E476" i="4"/>
  <c r="F476" i="4"/>
  <c r="C477" i="4"/>
  <c r="D477" i="4"/>
  <c r="E477" i="4"/>
  <c r="F477" i="4"/>
  <c r="C478" i="4"/>
  <c r="D478" i="4"/>
  <c r="E478" i="4"/>
  <c r="F478" i="4"/>
  <c r="C479" i="4"/>
  <c r="D479" i="4"/>
  <c r="E479" i="4"/>
  <c r="F479" i="4"/>
  <c r="C480" i="4"/>
  <c r="D480" i="4"/>
  <c r="E480" i="4"/>
  <c r="F480" i="4"/>
  <c r="C481" i="4"/>
  <c r="D481" i="4"/>
  <c r="E481" i="4"/>
  <c r="F481" i="4"/>
  <c r="C482" i="4"/>
  <c r="D482" i="4"/>
  <c r="E482" i="4"/>
  <c r="F482" i="4"/>
  <c r="C483" i="4"/>
  <c r="D483" i="4"/>
  <c r="E483" i="4"/>
  <c r="F483" i="4"/>
  <c r="C484" i="4"/>
  <c r="D484" i="4"/>
  <c r="E484" i="4"/>
  <c r="F484" i="4"/>
  <c r="C485" i="4"/>
  <c r="D485" i="4"/>
  <c r="E485" i="4"/>
  <c r="F485" i="4"/>
  <c r="C486" i="4"/>
  <c r="D486" i="4"/>
  <c r="E486" i="4"/>
  <c r="F486" i="4"/>
  <c r="C487" i="4"/>
  <c r="D487" i="4"/>
  <c r="E487" i="4"/>
  <c r="F487" i="4"/>
  <c r="C488" i="4"/>
  <c r="D488" i="4"/>
  <c r="E488" i="4"/>
  <c r="F488" i="4"/>
  <c r="C489" i="4"/>
  <c r="D489" i="4"/>
  <c r="E489" i="4"/>
  <c r="F489" i="4"/>
  <c r="C490" i="4"/>
  <c r="D490" i="4"/>
  <c r="E490" i="4"/>
  <c r="F490" i="4"/>
  <c r="C491" i="4"/>
  <c r="D491" i="4"/>
  <c r="E491" i="4"/>
  <c r="F491" i="4"/>
  <c r="C492" i="4"/>
  <c r="D492" i="4"/>
  <c r="E492" i="4"/>
  <c r="F492" i="4"/>
  <c r="C493" i="4"/>
  <c r="D493" i="4"/>
  <c r="E493" i="4"/>
  <c r="F493" i="4"/>
  <c r="C494" i="4"/>
  <c r="D494" i="4"/>
  <c r="E494" i="4"/>
  <c r="F494" i="4"/>
  <c r="C495" i="4"/>
  <c r="D495" i="4"/>
  <c r="E495" i="4"/>
  <c r="F495" i="4"/>
  <c r="C496" i="4"/>
  <c r="D496" i="4"/>
  <c r="E496" i="4"/>
  <c r="F496" i="4"/>
  <c r="C497" i="4"/>
  <c r="D497" i="4"/>
  <c r="E497" i="4"/>
  <c r="F497" i="4"/>
  <c r="C498" i="4"/>
  <c r="D498" i="4"/>
  <c r="E498" i="4"/>
  <c r="F498" i="4"/>
  <c r="C499" i="4"/>
  <c r="D499" i="4"/>
  <c r="E499" i="4"/>
  <c r="F499" i="4"/>
  <c r="C500" i="4"/>
  <c r="D500" i="4"/>
  <c r="E500" i="4"/>
  <c r="F500" i="4"/>
  <c r="C501" i="4"/>
  <c r="D501" i="4"/>
  <c r="E501" i="4"/>
  <c r="F501" i="4"/>
  <c r="C502" i="4"/>
  <c r="D502" i="4"/>
  <c r="E502" i="4"/>
  <c r="F502" i="4"/>
  <c r="C503" i="4"/>
  <c r="D503" i="4"/>
  <c r="E503" i="4"/>
  <c r="F503" i="4"/>
  <c r="C504" i="4"/>
  <c r="D504" i="4"/>
  <c r="E504" i="4"/>
  <c r="F504" i="4"/>
  <c r="C505" i="4"/>
  <c r="D505" i="4"/>
  <c r="E505" i="4"/>
  <c r="F505" i="4"/>
  <c r="C506" i="4"/>
  <c r="D506" i="4"/>
  <c r="E506" i="4"/>
  <c r="F506" i="4"/>
  <c r="C507" i="4"/>
  <c r="D507" i="4"/>
  <c r="E507" i="4"/>
  <c r="F507" i="4"/>
  <c r="C508" i="4"/>
  <c r="D508" i="4"/>
  <c r="E508" i="4"/>
  <c r="F508" i="4"/>
  <c r="C509" i="4"/>
  <c r="D509" i="4"/>
  <c r="E509" i="4"/>
  <c r="F509" i="4"/>
  <c r="C510" i="4"/>
  <c r="D510" i="4"/>
  <c r="E510" i="4"/>
  <c r="F510" i="4"/>
  <c r="C511" i="4"/>
  <c r="D511" i="4"/>
  <c r="E511" i="4"/>
  <c r="F511" i="4"/>
  <c r="C512" i="4"/>
  <c r="D512" i="4"/>
  <c r="E512" i="4"/>
  <c r="F512" i="4"/>
  <c r="C513" i="4"/>
  <c r="D513" i="4"/>
  <c r="E513" i="4"/>
  <c r="F513" i="4"/>
  <c r="C514" i="4"/>
  <c r="D514" i="4"/>
  <c r="E514" i="4"/>
  <c r="F514" i="4"/>
  <c r="C515" i="4"/>
  <c r="D515" i="4"/>
  <c r="E515" i="4"/>
  <c r="F515" i="4"/>
  <c r="C516" i="4"/>
  <c r="D516" i="4"/>
  <c r="E516" i="4"/>
  <c r="F516" i="4"/>
  <c r="C517" i="4"/>
  <c r="D517" i="4"/>
  <c r="E517" i="4"/>
  <c r="F517" i="4"/>
  <c r="C518" i="4"/>
  <c r="D518" i="4"/>
  <c r="E518" i="4"/>
  <c r="F518" i="4"/>
  <c r="C519" i="4"/>
  <c r="D519" i="4"/>
  <c r="E519" i="4"/>
  <c r="F519" i="4"/>
  <c r="C520" i="4"/>
  <c r="D520" i="4"/>
  <c r="E520" i="4"/>
  <c r="F520" i="4"/>
  <c r="C521" i="4"/>
  <c r="D521" i="4"/>
  <c r="E521" i="4"/>
  <c r="F521" i="4"/>
  <c r="C522" i="4"/>
  <c r="D522" i="4"/>
  <c r="E522" i="4"/>
  <c r="F522" i="4"/>
  <c r="C523" i="4"/>
  <c r="D523" i="4"/>
  <c r="E523" i="4"/>
  <c r="F523" i="4"/>
  <c r="C524" i="4"/>
  <c r="D524" i="4"/>
  <c r="E524" i="4"/>
  <c r="F524" i="4"/>
  <c r="C525" i="4"/>
  <c r="D525" i="4"/>
  <c r="E525" i="4"/>
  <c r="F525" i="4"/>
  <c r="C526" i="4"/>
  <c r="D526" i="4"/>
  <c r="E526" i="4"/>
  <c r="F526" i="4"/>
  <c r="C527" i="4"/>
  <c r="D527" i="4"/>
  <c r="E527" i="4"/>
  <c r="F527" i="4"/>
  <c r="C528" i="4"/>
  <c r="D528" i="4"/>
  <c r="E528" i="4"/>
  <c r="F528" i="4"/>
  <c r="C529" i="4"/>
  <c r="D529" i="4"/>
  <c r="E529" i="4"/>
  <c r="F529" i="4"/>
  <c r="C530" i="4"/>
  <c r="D530" i="4"/>
  <c r="E530" i="4"/>
  <c r="F530" i="4"/>
  <c r="C531" i="4"/>
  <c r="D531" i="4"/>
  <c r="E531" i="4"/>
  <c r="F531" i="4"/>
  <c r="C532" i="4"/>
  <c r="D532" i="4"/>
  <c r="E532" i="4"/>
  <c r="F532" i="4"/>
  <c r="C533" i="4"/>
  <c r="D533" i="4"/>
  <c r="E533" i="4"/>
  <c r="F533" i="4"/>
  <c r="C534" i="4"/>
  <c r="D534" i="4"/>
  <c r="E534" i="4"/>
  <c r="F534" i="4"/>
  <c r="C535" i="4"/>
  <c r="D535" i="4"/>
  <c r="E535" i="4"/>
  <c r="F535" i="4"/>
  <c r="C536" i="4"/>
  <c r="D536" i="4"/>
  <c r="E536" i="4"/>
  <c r="F536" i="4"/>
  <c r="C537" i="4"/>
  <c r="D537" i="4"/>
  <c r="E537" i="4"/>
  <c r="F537" i="4"/>
  <c r="C538" i="4"/>
  <c r="D538" i="4"/>
  <c r="E538" i="4"/>
  <c r="F538" i="4"/>
  <c r="C539" i="4"/>
  <c r="D539" i="4"/>
  <c r="E539" i="4"/>
  <c r="F539" i="4"/>
  <c r="C540" i="4"/>
  <c r="D540" i="4"/>
  <c r="E540" i="4"/>
  <c r="F540" i="4"/>
  <c r="C541" i="4"/>
  <c r="D541" i="4"/>
  <c r="E541" i="4"/>
  <c r="F541" i="4"/>
  <c r="C542" i="4"/>
  <c r="D542" i="4"/>
  <c r="E542" i="4"/>
  <c r="F542" i="4"/>
  <c r="C543" i="4"/>
  <c r="D543" i="4"/>
  <c r="E543" i="4"/>
  <c r="F543" i="4"/>
  <c r="C544" i="4"/>
  <c r="D544" i="4"/>
  <c r="E544" i="4"/>
  <c r="F544" i="4"/>
  <c r="C545" i="4"/>
  <c r="D545" i="4"/>
  <c r="E545" i="4"/>
  <c r="F545" i="4"/>
  <c r="C546" i="4"/>
  <c r="D546" i="4"/>
  <c r="E546" i="4"/>
  <c r="F546" i="4"/>
  <c r="C547" i="4"/>
  <c r="D547" i="4"/>
  <c r="E547" i="4"/>
  <c r="F547" i="4"/>
  <c r="C548" i="4"/>
  <c r="D548" i="4"/>
  <c r="E548" i="4"/>
  <c r="F548" i="4"/>
  <c r="C549" i="4"/>
  <c r="D549" i="4"/>
  <c r="E549" i="4"/>
  <c r="F549" i="4"/>
  <c r="C550" i="4"/>
  <c r="D550" i="4"/>
  <c r="E550" i="4"/>
  <c r="F550" i="4"/>
  <c r="C551" i="4"/>
  <c r="D551" i="4"/>
  <c r="E551" i="4"/>
  <c r="F551" i="4"/>
  <c r="C552" i="4"/>
  <c r="D552" i="4"/>
  <c r="E552" i="4"/>
  <c r="F552" i="4"/>
  <c r="C553" i="4"/>
  <c r="D553" i="4"/>
  <c r="E553" i="4"/>
  <c r="F553" i="4"/>
  <c r="C554" i="4"/>
  <c r="D554" i="4"/>
  <c r="E554" i="4"/>
  <c r="F554" i="4"/>
  <c r="C555" i="4"/>
  <c r="D555" i="4"/>
  <c r="E555" i="4"/>
  <c r="F555" i="4"/>
  <c r="C556" i="4"/>
  <c r="D556" i="4"/>
  <c r="E556" i="4"/>
  <c r="F556" i="4"/>
  <c r="C557" i="4"/>
  <c r="D557" i="4"/>
  <c r="E557" i="4"/>
  <c r="F557" i="4"/>
  <c r="C558" i="4"/>
  <c r="D558" i="4"/>
  <c r="E558" i="4"/>
  <c r="F558" i="4"/>
  <c r="C559" i="4"/>
  <c r="D559" i="4"/>
  <c r="E559" i="4"/>
  <c r="F559" i="4"/>
  <c r="C560" i="4"/>
  <c r="D560" i="4"/>
  <c r="E560" i="4"/>
  <c r="F560" i="4"/>
  <c r="C561" i="4"/>
  <c r="D561" i="4"/>
  <c r="E561" i="4"/>
  <c r="F561" i="4"/>
  <c r="C562" i="4"/>
  <c r="D562" i="4"/>
  <c r="E562" i="4"/>
  <c r="F562" i="4"/>
  <c r="C563" i="4"/>
  <c r="D563" i="4"/>
  <c r="E563" i="4"/>
  <c r="F563" i="4"/>
  <c r="C564" i="4"/>
  <c r="D564" i="4"/>
  <c r="E564" i="4"/>
  <c r="F564" i="4"/>
  <c r="C565" i="4"/>
  <c r="D565" i="4"/>
  <c r="E565" i="4"/>
  <c r="F565" i="4"/>
  <c r="C566" i="4"/>
  <c r="D566" i="4"/>
  <c r="E566" i="4"/>
  <c r="F566" i="4"/>
  <c r="C567" i="4"/>
  <c r="D567" i="4"/>
  <c r="E567" i="4"/>
  <c r="F567" i="4"/>
  <c r="C568" i="4"/>
  <c r="D568" i="4"/>
  <c r="E568" i="4"/>
  <c r="F568" i="4"/>
  <c r="C569" i="4"/>
  <c r="D569" i="4"/>
  <c r="E569" i="4"/>
  <c r="F569" i="4"/>
  <c r="C570" i="4"/>
  <c r="D570" i="4"/>
  <c r="E570" i="4"/>
  <c r="F570" i="4"/>
  <c r="C571" i="4"/>
  <c r="D571" i="4"/>
  <c r="E571" i="4"/>
  <c r="F571" i="4"/>
  <c r="C572" i="4"/>
  <c r="D572" i="4"/>
  <c r="E572" i="4"/>
  <c r="F572" i="4"/>
  <c r="C573" i="4"/>
  <c r="D573" i="4"/>
  <c r="E573" i="4"/>
  <c r="F573" i="4"/>
  <c r="C574" i="4"/>
  <c r="D574" i="4"/>
  <c r="E574" i="4"/>
  <c r="F574" i="4"/>
  <c r="C575" i="4"/>
  <c r="D575" i="4"/>
  <c r="E575" i="4"/>
  <c r="F575" i="4"/>
  <c r="C576" i="4"/>
  <c r="D576" i="4"/>
  <c r="E576" i="4"/>
  <c r="F576" i="4"/>
  <c r="C577" i="4"/>
  <c r="D577" i="4"/>
  <c r="E577" i="4"/>
  <c r="F577" i="4"/>
  <c r="C578" i="4"/>
  <c r="D578" i="4"/>
  <c r="E578" i="4"/>
  <c r="F578" i="4"/>
  <c r="C579" i="4"/>
  <c r="D579" i="4"/>
  <c r="E579" i="4"/>
  <c r="F579" i="4"/>
  <c r="C580" i="4"/>
  <c r="D580" i="4"/>
  <c r="E580" i="4"/>
  <c r="F580" i="4"/>
  <c r="C581" i="4"/>
  <c r="D581" i="4"/>
  <c r="E581" i="4"/>
  <c r="F581" i="4"/>
  <c r="C582" i="4"/>
  <c r="D582" i="4"/>
  <c r="E582" i="4"/>
  <c r="F582" i="4"/>
  <c r="C583" i="4"/>
  <c r="D583" i="4"/>
  <c r="E583" i="4"/>
  <c r="F583" i="4"/>
  <c r="C584" i="4"/>
  <c r="D584" i="4"/>
  <c r="E584" i="4"/>
  <c r="F584" i="4"/>
  <c r="C585" i="4"/>
  <c r="D585" i="4"/>
  <c r="E585" i="4"/>
  <c r="F585" i="4"/>
  <c r="C586" i="4"/>
  <c r="D586" i="4"/>
  <c r="E586" i="4"/>
  <c r="F586" i="4"/>
  <c r="C587" i="4"/>
  <c r="D587" i="4"/>
  <c r="E587" i="4"/>
  <c r="F587" i="4"/>
  <c r="C588" i="4"/>
  <c r="D588" i="4"/>
  <c r="E588" i="4"/>
  <c r="F588" i="4"/>
  <c r="C589" i="4"/>
  <c r="D589" i="4"/>
  <c r="E589" i="4"/>
  <c r="F589" i="4"/>
  <c r="C590" i="4"/>
  <c r="D590" i="4"/>
  <c r="E590" i="4"/>
  <c r="F590" i="4"/>
  <c r="C591" i="4"/>
  <c r="D591" i="4"/>
  <c r="E591" i="4"/>
  <c r="F591" i="4"/>
  <c r="C592" i="4"/>
  <c r="D592" i="4"/>
  <c r="E592" i="4"/>
  <c r="F592" i="4"/>
  <c r="C593" i="4"/>
  <c r="D593" i="4"/>
  <c r="E593" i="4"/>
  <c r="F593" i="4"/>
  <c r="C594" i="4"/>
  <c r="D594" i="4"/>
  <c r="E594" i="4"/>
  <c r="F594" i="4"/>
  <c r="C595" i="4"/>
  <c r="D595" i="4"/>
  <c r="E595" i="4"/>
  <c r="F595" i="4"/>
  <c r="C596" i="4"/>
  <c r="D596" i="4"/>
  <c r="E596" i="4"/>
  <c r="F596" i="4"/>
  <c r="C597" i="4"/>
  <c r="D597" i="4"/>
  <c r="E597" i="4"/>
  <c r="F597" i="4"/>
  <c r="C598" i="4"/>
  <c r="D598" i="4"/>
  <c r="E598" i="4"/>
  <c r="F598" i="4"/>
  <c r="C599" i="4"/>
  <c r="D599" i="4"/>
  <c r="E599" i="4"/>
  <c r="F599" i="4"/>
  <c r="C600" i="4"/>
  <c r="D600" i="4"/>
  <c r="E600" i="4"/>
  <c r="F600" i="4"/>
  <c r="C601" i="4"/>
  <c r="D601" i="4"/>
  <c r="E601" i="4"/>
  <c r="F601" i="4"/>
  <c r="C602" i="4"/>
  <c r="D602" i="4"/>
  <c r="E602" i="4"/>
  <c r="F602" i="4"/>
  <c r="C603" i="4"/>
  <c r="D603" i="4"/>
  <c r="E603" i="4"/>
  <c r="F603" i="4"/>
  <c r="C604" i="4"/>
  <c r="D604" i="4"/>
  <c r="E604" i="4"/>
  <c r="F604" i="4"/>
  <c r="C605" i="4"/>
  <c r="D605" i="4"/>
  <c r="E605" i="4"/>
  <c r="F605" i="4"/>
  <c r="C606" i="4"/>
  <c r="D606" i="4"/>
  <c r="E606" i="4"/>
  <c r="F606" i="4"/>
  <c r="C607" i="4"/>
  <c r="D607" i="4"/>
  <c r="E607" i="4"/>
  <c r="F607" i="4"/>
  <c r="C608" i="4"/>
  <c r="D608" i="4"/>
  <c r="E608" i="4"/>
  <c r="F608" i="4"/>
  <c r="C609" i="4"/>
  <c r="D609" i="4"/>
  <c r="E609" i="4"/>
  <c r="F609" i="4"/>
  <c r="C610" i="4"/>
  <c r="D610" i="4"/>
  <c r="E610" i="4"/>
  <c r="F610" i="4"/>
  <c r="C611" i="4"/>
  <c r="D611" i="4"/>
  <c r="E611" i="4"/>
  <c r="F611" i="4"/>
  <c r="C612" i="4"/>
  <c r="D612" i="4"/>
  <c r="E612" i="4"/>
  <c r="F612" i="4"/>
  <c r="C613" i="4"/>
  <c r="D613" i="4"/>
  <c r="E613" i="4"/>
  <c r="F613" i="4"/>
  <c r="C614" i="4"/>
  <c r="D614" i="4"/>
  <c r="E614" i="4"/>
  <c r="F614" i="4"/>
  <c r="C615" i="4"/>
  <c r="D615" i="4"/>
  <c r="E615" i="4"/>
  <c r="F615" i="4"/>
  <c r="C616" i="4"/>
  <c r="D616" i="4"/>
  <c r="E616" i="4"/>
  <c r="F616" i="4"/>
  <c r="C617" i="4"/>
  <c r="D617" i="4"/>
  <c r="E617" i="4"/>
  <c r="F617" i="4"/>
  <c r="C618" i="4"/>
  <c r="D618" i="4"/>
  <c r="E618" i="4"/>
  <c r="F618" i="4"/>
  <c r="C619" i="4"/>
  <c r="D619" i="4"/>
  <c r="E619" i="4"/>
  <c r="F619" i="4"/>
  <c r="C620" i="4"/>
  <c r="D620" i="4"/>
  <c r="E620" i="4"/>
  <c r="F620" i="4"/>
  <c r="C621" i="4"/>
  <c r="D621" i="4"/>
  <c r="E621" i="4"/>
  <c r="F621" i="4"/>
  <c r="C622" i="4"/>
  <c r="D622" i="4"/>
  <c r="E622" i="4"/>
  <c r="F622" i="4"/>
  <c r="C623" i="4"/>
  <c r="D623" i="4"/>
  <c r="E623" i="4"/>
  <c r="F623" i="4"/>
  <c r="C624" i="4"/>
  <c r="D624" i="4"/>
  <c r="E624" i="4"/>
  <c r="F624" i="4"/>
  <c r="C625" i="4"/>
  <c r="D625" i="4"/>
  <c r="E625" i="4"/>
  <c r="F625" i="4"/>
  <c r="C626" i="4"/>
  <c r="D626" i="4"/>
  <c r="E626" i="4"/>
  <c r="F626" i="4"/>
  <c r="C627" i="4"/>
  <c r="D627" i="4"/>
  <c r="E627" i="4"/>
  <c r="F627" i="4"/>
  <c r="C628" i="4"/>
  <c r="D628" i="4"/>
  <c r="E628" i="4"/>
  <c r="F628" i="4"/>
  <c r="C629" i="4"/>
  <c r="D629" i="4"/>
  <c r="E629" i="4"/>
  <c r="F629" i="4"/>
  <c r="C630" i="4"/>
  <c r="D630" i="4"/>
  <c r="E630" i="4"/>
  <c r="F630" i="4"/>
  <c r="C631" i="4"/>
  <c r="D631" i="4"/>
  <c r="E631" i="4"/>
  <c r="F631" i="4"/>
  <c r="C632" i="4"/>
  <c r="D632" i="4"/>
  <c r="E632" i="4"/>
  <c r="F632" i="4"/>
  <c r="C633" i="4"/>
  <c r="D633" i="4"/>
  <c r="E633" i="4"/>
  <c r="F633" i="4"/>
  <c r="C634" i="4"/>
  <c r="D634" i="4"/>
  <c r="E634" i="4"/>
  <c r="F634" i="4"/>
  <c r="C635" i="4"/>
  <c r="D635" i="4"/>
  <c r="E635" i="4"/>
  <c r="F635" i="4"/>
  <c r="C636" i="4"/>
  <c r="D636" i="4"/>
  <c r="E636" i="4"/>
  <c r="F636" i="4"/>
  <c r="C637" i="4"/>
  <c r="D637" i="4"/>
  <c r="E637" i="4"/>
  <c r="F637" i="4"/>
  <c r="C638" i="4"/>
  <c r="D638" i="4"/>
  <c r="E638" i="4"/>
  <c r="F638" i="4"/>
  <c r="C639" i="4"/>
  <c r="D639" i="4"/>
  <c r="E639" i="4"/>
  <c r="F639" i="4"/>
  <c r="C640" i="4"/>
  <c r="D640" i="4"/>
  <c r="E640" i="4"/>
  <c r="F640" i="4"/>
  <c r="C641" i="4"/>
  <c r="D641" i="4"/>
  <c r="E641" i="4"/>
  <c r="F641" i="4"/>
  <c r="C4" i="4"/>
  <c r="D4" i="4"/>
  <c r="E4" i="4"/>
  <c r="F4" i="4"/>
  <c r="C5" i="4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100" i="4"/>
  <c r="D100" i="4"/>
  <c r="E100" i="4"/>
  <c r="F100" i="4"/>
  <c r="C101" i="4"/>
  <c r="D101" i="4"/>
  <c r="E101" i="4"/>
  <c r="F101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4" i="4"/>
  <c r="D114" i="4"/>
  <c r="E114" i="4"/>
  <c r="F114" i="4"/>
  <c r="C115" i="4"/>
  <c r="D115" i="4"/>
  <c r="E115" i="4"/>
  <c r="F115" i="4"/>
  <c r="C116" i="4"/>
  <c r="D116" i="4"/>
  <c r="E116" i="4"/>
  <c r="F116" i="4"/>
  <c r="C117" i="4"/>
  <c r="D117" i="4"/>
  <c r="E117" i="4"/>
  <c r="F117" i="4"/>
  <c r="C118" i="4"/>
  <c r="D118" i="4"/>
  <c r="E118" i="4"/>
  <c r="F118" i="4"/>
  <c r="C119" i="4"/>
  <c r="D119" i="4"/>
  <c r="E119" i="4"/>
  <c r="F119" i="4"/>
  <c r="C120" i="4"/>
  <c r="D120" i="4"/>
  <c r="E120" i="4"/>
  <c r="F120" i="4"/>
  <c r="C121" i="4"/>
  <c r="D121" i="4"/>
  <c r="E121" i="4"/>
  <c r="F121" i="4"/>
  <c r="C122" i="4"/>
  <c r="D122" i="4"/>
  <c r="E122" i="4"/>
  <c r="F122" i="4"/>
  <c r="C123" i="4"/>
  <c r="D123" i="4"/>
  <c r="E123" i="4"/>
  <c r="F123" i="4"/>
  <c r="C124" i="4"/>
  <c r="D124" i="4"/>
  <c r="E124" i="4"/>
  <c r="F124" i="4"/>
  <c r="C125" i="4"/>
  <c r="D125" i="4"/>
  <c r="E125" i="4"/>
  <c r="F125" i="4"/>
  <c r="C126" i="4"/>
  <c r="D126" i="4"/>
  <c r="E126" i="4"/>
  <c r="F126" i="4"/>
  <c r="C127" i="4"/>
  <c r="D127" i="4"/>
  <c r="E127" i="4"/>
  <c r="F127" i="4"/>
  <c r="C128" i="4"/>
  <c r="D128" i="4"/>
  <c r="E128" i="4"/>
  <c r="F128" i="4"/>
  <c r="C129" i="4"/>
  <c r="D129" i="4"/>
  <c r="E129" i="4"/>
  <c r="F129" i="4"/>
  <c r="C130" i="4"/>
  <c r="D130" i="4"/>
  <c r="E130" i="4"/>
  <c r="F130" i="4"/>
  <c r="C131" i="4"/>
  <c r="D131" i="4"/>
  <c r="E131" i="4"/>
  <c r="F131" i="4"/>
  <c r="C132" i="4"/>
  <c r="D132" i="4"/>
  <c r="E132" i="4"/>
  <c r="F132" i="4"/>
  <c r="C133" i="4"/>
  <c r="D133" i="4"/>
  <c r="E133" i="4"/>
  <c r="F133" i="4"/>
  <c r="C134" i="4"/>
  <c r="D134" i="4"/>
  <c r="E134" i="4"/>
  <c r="F134" i="4"/>
  <c r="C135" i="4"/>
  <c r="D135" i="4"/>
  <c r="E135" i="4"/>
  <c r="F135" i="4"/>
  <c r="C136" i="4"/>
  <c r="D136" i="4"/>
  <c r="E136" i="4"/>
  <c r="F136" i="4"/>
  <c r="C137" i="4"/>
  <c r="D137" i="4"/>
  <c r="E137" i="4"/>
  <c r="F137" i="4"/>
  <c r="C138" i="4"/>
  <c r="D138" i="4"/>
  <c r="E138" i="4"/>
  <c r="F138" i="4"/>
  <c r="C139" i="4"/>
  <c r="D139" i="4"/>
  <c r="E139" i="4"/>
  <c r="F139" i="4"/>
  <c r="C140" i="4"/>
  <c r="D140" i="4"/>
  <c r="E140" i="4"/>
  <c r="F140" i="4"/>
  <c r="C141" i="4"/>
  <c r="D141" i="4"/>
  <c r="E141" i="4"/>
  <c r="F141" i="4"/>
  <c r="C142" i="4"/>
  <c r="D142" i="4"/>
  <c r="E142" i="4"/>
  <c r="F142" i="4"/>
  <c r="C143" i="4"/>
  <c r="D143" i="4"/>
  <c r="E143" i="4"/>
  <c r="F143" i="4"/>
  <c r="C144" i="4"/>
  <c r="D144" i="4"/>
  <c r="E144" i="4"/>
  <c r="F144" i="4"/>
  <c r="C145" i="4"/>
  <c r="D145" i="4"/>
  <c r="E145" i="4"/>
  <c r="F145" i="4"/>
  <c r="C146" i="4"/>
  <c r="D146" i="4"/>
  <c r="E146" i="4"/>
  <c r="F146" i="4"/>
  <c r="C147" i="4"/>
  <c r="D147" i="4"/>
  <c r="E147" i="4"/>
  <c r="F147" i="4"/>
  <c r="C148" i="4"/>
  <c r="D148" i="4"/>
  <c r="E148" i="4"/>
  <c r="F148" i="4"/>
  <c r="C149" i="4"/>
  <c r="D149" i="4"/>
  <c r="E149" i="4"/>
  <c r="F149" i="4"/>
  <c r="C150" i="4"/>
  <c r="D150" i="4"/>
  <c r="E150" i="4"/>
  <c r="F150" i="4"/>
  <c r="C151" i="4"/>
  <c r="D151" i="4"/>
  <c r="E151" i="4"/>
  <c r="F151" i="4"/>
  <c r="C152" i="4"/>
  <c r="D152" i="4"/>
  <c r="E152" i="4"/>
  <c r="F152" i="4"/>
  <c r="C153" i="4"/>
  <c r="D153" i="4"/>
  <c r="E153" i="4"/>
  <c r="F153" i="4"/>
  <c r="C154" i="4"/>
  <c r="D154" i="4"/>
  <c r="E154" i="4"/>
  <c r="F154" i="4"/>
  <c r="C155" i="4"/>
  <c r="D155" i="4"/>
  <c r="E155" i="4"/>
  <c r="F155" i="4"/>
  <c r="C156" i="4"/>
  <c r="D156" i="4"/>
  <c r="E156" i="4"/>
  <c r="F156" i="4"/>
  <c r="C157" i="4"/>
  <c r="D157" i="4"/>
  <c r="E157" i="4"/>
  <c r="F157" i="4"/>
  <c r="C158" i="4"/>
  <c r="D158" i="4"/>
  <c r="E158" i="4"/>
  <c r="F158" i="4"/>
  <c r="C159" i="4"/>
  <c r="D159" i="4"/>
  <c r="E159" i="4"/>
  <c r="F159" i="4"/>
  <c r="C160" i="4"/>
  <c r="D160" i="4"/>
  <c r="E160" i="4"/>
  <c r="F160" i="4"/>
  <c r="C161" i="4"/>
  <c r="D161" i="4"/>
  <c r="E161" i="4"/>
  <c r="F161" i="4"/>
  <c r="C162" i="4"/>
  <c r="D162" i="4"/>
  <c r="E162" i="4"/>
  <c r="F162" i="4"/>
  <c r="C163" i="4"/>
  <c r="D163" i="4"/>
  <c r="E163" i="4"/>
  <c r="F163" i="4"/>
  <c r="C164" i="4"/>
  <c r="D164" i="4"/>
  <c r="E164" i="4"/>
  <c r="F164" i="4"/>
  <c r="C165" i="4"/>
  <c r="D165" i="4"/>
  <c r="E165" i="4"/>
  <c r="F165" i="4"/>
  <c r="C166" i="4"/>
  <c r="D166" i="4"/>
  <c r="E166" i="4"/>
  <c r="F166" i="4"/>
  <c r="C167" i="4"/>
  <c r="D167" i="4"/>
  <c r="E167" i="4"/>
  <c r="F167" i="4"/>
  <c r="C168" i="4"/>
  <c r="D168" i="4"/>
  <c r="E168" i="4"/>
  <c r="F168" i="4"/>
  <c r="C169" i="4"/>
  <c r="D169" i="4"/>
  <c r="E169" i="4"/>
  <c r="F169" i="4"/>
  <c r="C170" i="4"/>
  <c r="D170" i="4"/>
  <c r="E170" i="4"/>
  <c r="F170" i="4"/>
  <c r="C171" i="4"/>
  <c r="D171" i="4"/>
  <c r="E171" i="4"/>
  <c r="F171" i="4"/>
  <c r="C172" i="4"/>
  <c r="D172" i="4"/>
  <c r="E172" i="4"/>
  <c r="F172" i="4"/>
  <c r="C173" i="4"/>
  <c r="D173" i="4"/>
  <c r="E173" i="4"/>
  <c r="F173" i="4"/>
  <c r="C174" i="4"/>
  <c r="D174" i="4"/>
  <c r="E174" i="4"/>
  <c r="F174" i="4"/>
  <c r="C175" i="4"/>
  <c r="D175" i="4"/>
  <c r="E175" i="4"/>
  <c r="F175" i="4"/>
  <c r="C176" i="4"/>
  <c r="D176" i="4"/>
  <c r="E176" i="4"/>
  <c r="F176" i="4"/>
  <c r="C177" i="4"/>
  <c r="D177" i="4"/>
  <c r="E177" i="4"/>
  <c r="F177" i="4"/>
  <c r="C178" i="4"/>
  <c r="D178" i="4"/>
  <c r="E178" i="4"/>
  <c r="F178" i="4"/>
  <c r="C179" i="4"/>
  <c r="D179" i="4"/>
  <c r="E179" i="4"/>
  <c r="F179" i="4"/>
  <c r="C180" i="4"/>
  <c r="D180" i="4"/>
  <c r="E180" i="4"/>
  <c r="F180" i="4"/>
  <c r="C181" i="4"/>
  <c r="D181" i="4"/>
  <c r="E181" i="4"/>
  <c r="F181" i="4"/>
  <c r="C182" i="4"/>
  <c r="D182" i="4"/>
  <c r="E182" i="4"/>
  <c r="F182" i="4"/>
  <c r="C183" i="4"/>
  <c r="D183" i="4"/>
  <c r="E183" i="4"/>
  <c r="F183" i="4"/>
  <c r="C184" i="4"/>
  <c r="D184" i="4"/>
  <c r="E184" i="4"/>
  <c r="F184" i="4"/>
  <c r="C185" i="4"/>
  <c r="D185" i="4"/>
  <c r="E185" i="4"/>
  <c r="F185" i="4"/>
  <c r="C186" i="4"/>
  <c r="D186" i="4"/>
  <c r="E186" i="4"/>
  <c r="F186" i="4"/>
  <c r="C187" i="4"/>
  <c r="D187" i="4"/>
  <c r="E187" i="4"/>
  <c r="F187" i="4"/>
  <c r="C188" i="4"/>
  <c r="D188" i="4"/>
  <c r="E188" i="4"/>
  <c r="F188" i="4"/>
  <c r="C189" i="4"/>
  <c r="D189" i="4"/>
  <c r="E189" i="4"/>
  <c r="F189" i="4"/>
  <c r="C190" i="4"/>
  <c r="D190" i="4"/>
  <c r="E190" i="4"/>
  <c r="F190" i="4"/>
  <c r="C191" i="4"/>
  <c r="D191" i="4"/>
  <c r="E191" i="4"/>
  <c r="F191" i="4"/>
  <c r="C192" i="4"/>
  <c r="D192" i="4"/>
  <c r="E192" i="4"/>
  <c r="F192" i="4"/>
  <c r="C193" i="4"/>
  <c r="D193" i="4"/>
  <c r="E193" i="4"/>
  <c r="F193" i="4"/>
  <c r="C194" i="4"/>
  <c r="D194" i="4"/>
  <c r="E194" i="4"/>
  <c r="F194" i="4"/>
  <c r="C195" i="4"/>
  <c r="D195" i="4"/>
  <c r="E195" i="4"/>
  <c r="F195" i="4"/>
  <c r="C196" i="4"/>
  <c r="D196" i="4"/>
  <c r="E196" i="4"/>
  <c r="F196" i="4"/>
  <c r="C197" i="4"/>
  <c r="D197" i="4"/>
  <c r="E197" i="4"/>
  <c r="F197" i="4"/>
  <c r="C198" i="4"/>
  <c r="D198" i="4"/>
  <c r="E198" i="4"/>
  <c r="F198" i="4"/>
  <c r="C199" i="4"/>
  <c r="D199" i="4"/>
  <c r="E199" i="4"/>
  <c r="F199" i="4"/>
  <c r="C200" i="4"/>
  <c r="D200" i="4"/>
  <c r="E200" i="4"/>
  <c r="F200" i="4"/>
  <c r="C201" i="4"/>
  <c r="D201" i="4"/>
  <c r="E201" i="4"/>
  <c r="F201" i="4"/>
  <c r="C202" i="4"/>
  <c r="D202" i="4"/>
  <c r="E202" i="4"/>
  <c r="F202" i="4"/>
  <c r="C203" i="4"/>
  <c r="D203" i="4"/>
  <c r="E203" i="4"/>
  <c r="F203" i="4"/>
  <c r="C204" i="4"/>
  <c r="D204" i="4"/>
  <c r="E204" i="4"/>
  <c r="F204" i="4"/>
  <c r="C205" i="4"/>
  <c r="D205" i="4"/>
  <c r="E205" i="4"/>
  <c r="F205" i="4"/>
  <c r="C206" i="4"/>
  <c r="D206" i="4"/>
  <c r="E206" i="4"/>
  <c r="F206" i="4"/>
  <c r="F3" i="4"/>
  <c r="E3" i="4"/>
  <c r="D3" i="4"/>
  <c r="C3" i="4"/>
  <c r="F3" i="3"/>
  <c r="E3" i="3"/>
  <c r="D3" i="3"/>
  <c r="C3" i="3"/>
  <c r="AO25" i="5" l="1"/>
  <c r="AO38" i="5" s="1"/>
  <c r="X36" i="5"/>
  <c r="Y36" i="5" s="1"/>
  <c r="R25" i="3"/>
  <c r="S25" i="3"/>
  <c r="T25" i="3"/>
  <c r="U25" i="3"/>
  <c r="V25" i="3"/>
  <c r="W25" i="3"/>
  <c r="Q25" i="3"/>
  <c r="I25" i="3"/>
  <c r="J25" i="3"/>
  <c r="K25" i="3"/>
  <c r="L25" i="3"/>
  <c r="M25" i="3"/>
  <c r="N25" i="3"/>
  <c r="H25" i="3"/>
  <c r="Q28" i="5"/>
  <c r="L28" i="5"/>
  <c r="L29" i="5"/>
  <c r="G28" i="5"/>
  <c r="F28" i="5"/>
  <c r="F29" i="5"/>
  <c r="G29" i="5"/>
  <c r="H29" i="5"/>
  <c r="I29" i="5"/>
  <c r="J29" i="5"/>
  <c r="K29" i="5"/>
  <c r="H28" i="5"/>
  <c r="I28" i="5"/>
  <c r="J28" i="5"/>
  <c r="K28" i="5"/>
  <c r="L30" i="5"/>
  <c r="Z25" i="3" l="1"/>
  <c r="AA25" i="3"/>
  <c r="BF40" i="5"/>
  <c r="BC30" i="5"/>
  <c r="BD30" i="5"/>
  <c r="BE30" i="5"/>
  <c r="BF30" i="5"/>
  <c r="BG30" i="5"/>
  <c r="BB30" i="5"/>
  <c r="AY30" i="5"/>
  <c r="BC28" i="5"/>
  <c r="BD28" i="5"/>
  <c r="BE28" i="5"/>
  <c r="BF28" i="5"/>
  <c r="BG28" i="5"/>
  <c r="BB28" i="5"/>
  <c r="AY28" i="5"/>
  <c r="AG134" i="4"/>
  <c r="AB784" i="4"/>
  <c r="AC784" i="4"/>
  <c r="AD784" i="4"/>
  <c r="S784" i="4"/>
  <c r="T784" i="4"/>
  <c r="U784" i="4"/>
  <c r="V784" i="4"/>
  <c r="AY19" i="5"/>
  <c r="AY20" i="5"/>
  <c r="AY21" i="5"/>
  <c r="AY24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4" i="5"/>
  <c r="BC24" i="5"/>
  <c r="BD24" i="5"/>
  <c r="BE24" i="5"/>
  <c r="BF24" i="5"/>
  <c r="BG24" i="5"/>
  <c r="BC18" i="5"/>
  <c r="BD18" i="5"/>
  <c r="BE18" i="5"/>
  <c r="BF18" i="5"/>
  <c r="BG18" i="5"/>
  <c r="BB18" i="5"/>
  <c r="AY18" i="5"/>
  <c r="N784" i="4" l="1"/>
  <c r="I784" i="4"/>
  <c r="H784" i="4"/>
  <c r="AN30" i="5"/>
  <c r="AP30" i="5"/>
  <c r="AQ30" i="5"/>
  <c r="AR30" i="5"/>
  <c r="AS30" i="5"/>
  <c r="AT30" i="5"/>
  <c r="AM30" i="5"/>
  <c r="AC30" i="5"/>
  <c r="AD30" i="5"/>
  <c r="AE30" i="5"/>
  <c r="AF30" i="5"/>
  <c r="AG30" i="5"/>
  <c r="AB30" i="5"/>
  <c r="AC28" i="5"/>
  <c r="AD28" i="5"/>
  <c r="AE28" i="5"/>
  <c r="AF28" i="5"/>
  <c r="AG28" i="5"/>
  <c r="AB28" i="5"/>
  <c r="AQ3" i="4"/>
  <c r="AQ4" i="4"/>
  <c r="AQ5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107" i="4"/>
  <c r="AQ108" i="4"/>
  <c r="AQ109" i="4"/>
  <c r="AQ110" i="4"/>
  <c r="AQ111" i="4"/>
  <c r="AQ112" i="4"/>
  <c r="AQ113" i="4"/>
  <c r="AQ114" i="4"/>
  <c r="AQ115" i="4"/>
  <c r="AQ116" i="4"/>
  <c r="AQ117" i="4"/>
  <c r="AQ118" i="4"/>
  <c r="AQ119" i="4"/>
  <c r="AQ120" i="4"/>
  <c r="AQ121" i="4"/>
  <c r="AQ122" i="4"/>
  <c r="AQ123" i="4"/>
  <c r="AQ124" i="4"/>
  <c r="AQ125" i="4"/>
  <c r="AQ126" i="4"/>
  <c r="AQ127" i="4"/>
  <c r="AQ128" i="4"/>
  <c r="AQ129" i="4"/>
  <c r="AQ130" i="4"/>
  <c r="AQ131" i="4"/>
  <c r="AQ132" i="4"/>
  <c r="AQ133" i="4"/>
  <c r="AQ134" i="4"/>
  <c r="AQ135" i="4"/>
  <c r="AQ136" i="4"/>
  <c r="AQ137" i="4"/>
  <c r="AQ138" i="4"/>
  <c r="AQ139" i="4"/>
  <c r="AQ140" i="4"/>
  <c r="AQ141" i="4"/>
  <c r="AQ142" i="4"/>
  <c r="AQ143" i="4"/>
  <c r="AQ144" i="4"/>
  <c r="AQ145" i="4"/>
  <c r="AQ146" i="4"/>
  <c r="AQ147" i="4"/>
  <c r="AQ148" i="4"/>
  <c r="AQ149" i="4"/>
  <c r="AQ150" i="4"/>
  <c r="AQ151" i="4"/>
  <c r="AQ152" i="4"/>
  <c r="AQ153" i="4"/>
  <c r="AQ154" i="4"/>
  <c r="AQ155" i="4"/>
  <c r="AQ156" i="4"/>
  <c r="AQ157" i="4"/>
  <c r="AQ158" i="4"/>
  <c r="AQ159" i="4"/>
  <c r="AQ160" i="4"/>
  <c r="AQ161" i="4"/>
  <c r="AQ162" i="4"/>
  <c r="AQ163" i="4"/>
  <c r="AQ164" i="4"/>
  <c r="AQ165" i="4"/>
  <c r="AQ166" i="4"/>
  <c r="AQ167" i="4"/>
  <c r="AQ168" i="4"/>
  <c r="AQ169" i="4"/>
  <c r="AQ170" i="4"/>
  <c r="AQ171" i="4"/>
  <c r="AQ172" i="4"/>
  <c r="AQ173" i="4"/>
  <c r="AQ174" i="4"/>
  <c r="AQ175" i="4"/>
  <c r="AQ176" i="4"/>
  <c r="AQ177" i="4"/>
  <c r="AQ178" i="4"/>
  <c r="AQ179" i="4"/>
  <c r="AQ180" i="4"/>
  <c r="AQ181" i="4"/>
  <c r="AQ182" i="4"/>
  <c r="AQ183" i="4"/>
  <c r="AQ184" i="4"/>
  <c r="AQ185" i="4"/>
  <c r="AQ186" i="4"/>
  <c r="AQ187" i="4"/>
  <c r="AQ188" i="4"/>
  <c r="AQ189" i="4"/>
  <c r="AQ190" i="4"/>
  <c r="AQ191" i="4"/>
  <c r="AQ192" i="4"/>
  <c r="AQ193" i="4"/>
  <c r="AQ194" i="4"/>
  <c r="AQ195" i="4"/>
  <c r="AQ196" i="4"/>
  <c r="AQ197" i="4"/>
  <c r="AQ198" i="4"/>
  <c r="AQ199" i="4"/>
  <c r="AQ200" i="4"/>
  <c r="AQ201" i="4"/>
  <c r="AQ202" i="4"/>
  <c r="AQ203" i="4"/>
  <c r="AQ204" i="4"/>
  <c r="AQ205" i="4"/>
  <c r="AY207" i="4"/>
  <c r="AX207" i="4"/>
  <c r="AW207" i="4"/>
  <c r="AV207" i="4"/>
  <c r="AU207" i="4"/>
  <c r="AT207" i="4"/>
  <c r="AS207" i="4"/>
  <c r="AZ206" i="4"/>
  <c r="AZ205" i="4"/>
  <c r="AZ204" i="4"/>
  <c r="AZ203" i="4"/>
  <c r="AZ201" i="4"/>
  <c r="AZ200" i="4"/>
  <c r="AZ199" i="4"/>
  <c r="AZ198" i="4"/>
  <c r="AZ174" i="4"/>
  <c r="AZ173" i="4"/>
  <c r="AZ172" i="4"/>
  <c r="AZ171" i="4"/>
  <c r="AZ170" i="4"/>
  <c r="AZ169" i="4"/>
  <c r="AZ168" i="4"/>
  <c r="AZ167" i="4"/>
  <c r="AZ166" i="4"/>
  <c r="AZ165" i="4"/>
  <c r="AZ164" i="4"/>
  <c r="AZ163" i="4"/>
  <c r="AZ162" i="4"/>
  <c r="AZ161" i="4"/>
  <c r="AZ160" i="4"/>
  <c r="AZ159" i="4"/>
  <c r="AZ158" i="4"/>
  <c r="AZ157" i="4"/>
  <c r="AZ156" i="4"/>
  <c r="AZ155" i="4"/>
  <c r="AZ154" i="4"/>
  <c r="AZ153" i="4"/>
  <c r="AZ152" i="4"/>
  <c r="AZ151" i="4"/>
  <c r="AZ150" i="4"/>
  <c r="AZ149" i="4"/>
  <c r="AZ148" i="4"/>
  <c r="AZ147" i="4"/>
  <c r="AZ146" i="4"/>
  <c r="AZ145" i="4"/>
  <c r="AZ144" i="4"/>
  <c r="AZ143" i="4"/>
  <c r="AZ142" i="4"/>
  <c r="AZ141" i="4"/>
  <c r="AZ140" i="4"/>
  <c r="AZ139" i="4"/>
  <c r="AZ138" i="4"/>
  <c r="AZ137" i="4"/>
  <c r="AZ136" i="4"/>
  <c r="AZ135" i="4"/>
  <c r="AZ134" i="4"/>
  <c r="AZ133" i="4"/>
  <c r="AZ132" i="4"/>
  <c r="AZ131" i="4"/>
  <c r="AZ130" i="4"/>
  <c r="AZ129" i="4"/>
  <c r="AZ128" i="4"/>
  <c r="AZ127" i="4"/>
  <c r="AZ126" i="4"/>
  <c r="AZ125" i="4"/>
  <c r="AZ124" i="4"/>
  <c r="AZ123" i="4"/>
  <c r="AZ122" i="4"/>
  <c r="AZ121" i="4"/>
  <c r="AZ120" i="4"/>
  <c r="AZ119" i="4"/>
  <c r="AZ118" i="4"/>
  <c r="AZ117" i="4"/>
  <c r="AZ116" i="4"/>
  <c r="AZ115" i="4"/>
  <c r="AZ114" i="4"/>
  <c r="AZ113" i="4"/>
  <c r="AZ112" i="4"/>
  <c r="AZ111" i="4"/>
  <c r="AZ110" i="4"/>
  <c r="AZ109" i="4"/>
  <c r="AZ108" i="4"/>
  <c r="AZ107" i="4"/>
  <c r="AZ106" i="4"/>
  <c r="AZ105" i="4"/>
  <c r="AZ104" i="4"/>
  <c r="AZ103" i="4"/>
  <c r="AZ102" i="4"/>
  <c r="AZ101" i="4"/>
  <c r="AZ100" i="4"/>
  <c r="AZ99" i="4"/>
  <c r="AZ98" i="4"/>
  <c r="AZ97" i="4"/>
  <c r="AZ96" i="4"/>
  <c r="AZ95" i="4"/>
  <c r="AZ94" i="4"/>
  <c r="AZ93" i="4"/>
  <c r="AZ92" i="4"/>
  <c r="AZ91" i="4"/>
  <c r="AZ90" i="4"/>
  <c r="AZ89" i="4"/>
  <c r="AZ88" i="4"/>
  <c r="AZ87" i="4"/>
  <c r="AZ86" i="4"/>
  <c r="AZ85" i="4"/>
  <c r="AZ84" i="4"/>
  <c r="AZ83" i="4"/>
  <c r="AZ82" i="4"/>
  <c r="AZ81" i="4"/>
  <c r="AZ80" i="4"/>
  <c r="AZ79" i="4"/>
  <c r="AZ78" i="4"/>
  <c r="AZ77" i="4"/>
  <c r="AZ76" i="4"/>
  <c r="AZ75" i="4"/>
  <c r="AZ74" i="4"/>
  <c r="AZ73" i="4"/>
  <c r="AZ72" i="4"/>
  <c r="AZ71" i="4"/>
  <c r="AZ70" i="4"/>
  <c r="AZ69" i="4"/>
  <c r="AZ68" i="4"/>
  <c r="AZ67" i="4"/>
  <c r="AZ66" i="4"/>
  <c r="AZ65" i="4"/>
  <c r="AZ64" i="4"/>
  <c r="AZ63" i="4"/>
  <c r="AZ62" i="4"/>
  <c r="AZ61" i="4"/>
  <c r="AZ60" i="4"/>
  <c r="AZ59" i="4"/>
  <c r="AZ58" i="4"/>
  <c r="AZ57" i="4"/>
  <c r="AZ56" i="4"/>
  <c r="AZ55" i="4"/>
  <c r="AZ54" i="4"/>
  <c r="AZ53" i="4"/>
  <c r="AZ52" i="4"/>
  <c r="AZ51" i="4"/>
  <c r="AZ50" i="4"/>
  <c r="AZ49" i="4"/>
  <c r="AZ48" i="4"/>
  <c r="AZ47" i="4"/>
  <c r="AZ46" i="4"/>
  <c r="AZ45" i="4"/>
  <c r="AZ44" i="4"/>
  <c r="AZ43" i="4"/>
  <c r="AZ42" i="4"/>
  <c r="AZ41" i="4"/>
  <c r="AZ40" i="4"/>
  <c r="AZ39" i="4"/>
  <c r="AZ38" i="4"/>
  <c r="AZ37" i="4"/>
  <c r="AZ36" i="4"/>
  <c r="AZ35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5" i="4"/>
  <c r="AZ4" i="4"/>
  <c r="AZ3" i="4"/>
  <c r="BB13" i="5"/>
  <c r="BC13" i="5"/>
  <c r="BD13" i="5"/>
  <c r="BE13" i="5"/>
  <c r="BF13" i="5"/>
  <c r="BG13" i="5"/>
  <c r="BB14" i="5"/>
  <c r="BC14" i="5"/>
  <c r="BD14" i="5"/>
  <c r="BE14" i="5"/>
  <c r="BF14" i="5"/>
  <c r="BG14" i="5"/>
  <c r="BC11" i="5"/>
  <c r="BD11" i="5"/>
  <c r="BE11" i="5"/>
  <c r="BF11" i="5"/>
  <c r="BG11" i="5"/>
  <c r="BB11" i="5"/>
  <c r="AY13" i="5"/>
  <c r="AY14" i="5"/>
  <c r="AY11" i="5"/>
  <c r="AM13" i="5"/>
  <c r="AM14" i="5"/>
  <c r="AN11" i="5"/>
  <c r="AM11" i="5"/>
  <c r="AG3" i="3"/>
  <c r="AG25" i="3" s="1"/>
  <c r="AY25" i="3"/>
  <c r="AX25" i="3"/>
  <c r="AW25" i="3"/>
  <c r="AV25" i="3"/>
  <c r="AU25" i="3"/>
  <c r="AT25" i="3"/>
  <c r="AS25" i="3"/>
  <c r="AZ3" i="3"/>
  <c r="X3" i="3"/>
  <c r="G30" i="5"/>
  <c r="H30" i="5"/>
  <c r="I30" i="5"/>
  <c r="J30" i="5"/>
  <c r="K30" i="5"/>
  <c r="F30" i="5"/>
  <c r="F11" i="5"/>
  <c r="O3" i="3"/>
  <c r="AF784" i="4" l="1"/>
  <c r="AE784" i="4"/>
  <c r="Z784" i="4"/>
  <c r="AA784" i="4"/>
  <c r="W790" i="4"/>
  <c r="R784" i="4"/>
  <c r="I786" i="4"/>
  <c r="T31" i="5"/>
  <c r="AF31" i="5"/>
  <c r="AD31" i="5"/>
  <c r="AC31" i="5"/>
  <c r="AZ207" i="4"/>
  <c r="U31" i="5"/>
  <c r="AB31" i="5"/>
  <c r="AH31" i="5"/>
  <c r="AG31" i="5"/>
  <c r="AE31" i="5"/>
  <c r="AZ25" i="3"/>
  <c r="R31" i="5"/>
  <c r="W31" i="5"/>
  <c r="V31" i="5"/>
  <c r="S31" i="5"/>
  <c r="L31" i="5"/>
  <c r="I31" i="5"/>
  <c r="H31" i="5"/>
  <c r="K31" i="5"/>
  <c r="J31" i="5"/>
  <c r="G31" i="5"/>
  <c r="AG185" i="4"/>
  <c r="AG186" i="4"/>
  <c r="AG187" i="4"/>
  <c r="AG188" i="4"/>
  <c r="AG189" i="4"/>
  <c r="AG190" i="4"/>
  <c r="AG191" i="4"/>
  <c r="AG192" i="4"/>
  <c r="AG193" i="4"/>
  <c r="AG194" i="4"/>
  <c r="AG195" i="4"/>
  <c r="AG196" i="4"/>
  <c r="AG197" i="4"/>
  <c r="AG198" i="4"/>
  <c r="AG199" i="4"/>
  <c r="AQ3" i="3"/>
  <c r="AJ25" i="3"/>
  <c r="AL25" i="3"/>
  <c r="AM25" i="3"/>
  <c r="AN25" i="3"/>
  <c r="AO25" i="3"/>
  <c r="AP25" i="3"/>
  <c r="AI25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X25" i="3"/>
  <c r="M11" i="5"/>
  <c r="N11" i="5" s="1"/>
  <c r="AP784" i="4"/>
  <c r="AO784" i="4"/>
  <c r="AN784" i="4"/>
  <c r="AM784" i="4"/>
  <c r="M784" i="4"/>
  <c r="L784" i="4"/>
  <c r="K784" i="4"/>
  <c r="J784" i="4"/>
  <c r="AQ206" i="4"/>
  <c r="AG205" i="4"/>
  <c r="X205" i="4"/>
  <c r="O205" i="4"/>
  <c r="AG204" i="4"/>
  <c r="X204" i="4"/>
  <c r="O204" i="4"/>
  <c r="AG203" i="4"/>
  <c r="X203" i="4"/>
  <c r="O203" i="4"/>
  <c r="AG202" i="4"/>
  <c r="O202" i="4"/>
  <c r="AG201" i="4"/>
  <c r="X201" i="4"/>
  <c r="O201" i="4"/>
  <c r="AG200" i="4"/>
  <c r="X200" i="4"/>
  <c r="O200" i="4"/>
  <c r="X199" i="4"/>
  <c r="O199" i="4"/>
  <c r="X198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AG184" i="4"/>
  <c r="O184" i="4"/>
  <c r="AG183" i="4"/>
  <c r="O183" i="4"/>
  <c r="AG182" i="4"/>
  <c r="O182" i="4"/>
  <c r="AG181" i="4"/>
  <c r="O181" i="4"/>
  <c r="AG180" i="4"/>
  <c r="O180" i="4"/>
  <c r="AG179" i="4"/>
  <c r="O179" i="4"/>
  <c r="AG178" i="4"/>
  <c r="O178" i="4"/>
  <c r="AG177" i="4"/>
  <c r="O177" i="4"/>
  <c r="AG176" i="4"/>
  <c r="O176" i="4"/>
  <c r="X175" i="4"/>
  <c r="O175" i="4"/>
  <c r="AG174" i="4"/>
  <c r="X174" i="4"/>
  <c r="O174" i="4"/>
  <c r="AG173" i="4"/>
  <c r="X173" i="4"/>
  <c r="O173" i="4"/>
  <c r="AG172" i="4"/>
  <c r="X172" i="4"/>
  <c r="O172" i="4"/>
  <c r="AG171" i="4"/>
  <c r="X171" i="4"/>
  <c r="O171" i="4"/>
  <c r="AG170" i="4"/>
  <c r="X170" i="4"/>
  <c r="O170" i="4"/>
  <c r="AG169" i="4"/>
  <c r="X169" i="4"/>
  <c r="O169" i="4"/>
  <c r="AG168" i="4"/>
  <c r="X168" i="4"/>
  <c r="O168" i="4"/>
  <c r="AG167" i="4"/>
  <c r="X167" i="4"/>
  <c r="O167" i="4"/>
  <c r="AG166" i="4"/>
  <c r="X166" i="4"/>
  <c r="O166" i="4"/>
  <c r="AG165" i="4"/>
  <c r="X165" i="4"/>
  <c r="O165" i="4"/>
  <c r="AG164" i="4"/>
  <c r="X164" i="4"/>
  <c r="O164" i="4"/>
  <c r="AG163" i="4"/>
  <c r="X163" i="4"/>
  <c r="O163" i="4"/>
  <c r="AG162" i="4"/>
  <c r="X162" i="4"/>
  <c r="O162" i="4"/>
  <c r="AG161" i="4"/>
  <c r="X161" i="4"/>
  <c r="O161" i="4"/>
  <c r="AG160" i="4"/>
  <c r="X160" i="4"/>
  <c r="O160" i="4"/>
  <c r="AG159" i="4"/>
  <c r="X159" i="4"/>
  <c r="O159" i="4"/>
  <c r="AG158" i="4"/>
  <c r="X158" i="4"/>
  <c r="O158" i="4"/>
  <c r="AG157" i="4"/>
  <c r="X157" i="4"/>
  <c r="O157" i="4"/>
  <c r="AG156" i="4"/>
  <c r="X156" i="4"/>
  <c r="O156" i="4"/>
  <c r="AG155" i="4"/>
  <c r="X155" i="4"/>
  <c r="O155" i="4"/>
  <c r="AG154" i="4"/>
  <c r="X154" i="4"/>
  <c r="O154" i="4"/>
  <c r="AG153" i="4"/>
  <c r="X153" i="4"/>
  <c r="O153" i="4"/>
  <c r="AG152" i="4"/>
  <c r="X152" i="4"/>
  <c r="O152" i="4"/>
  <c r="AG151" i="4"/>
  <c r="X151" i="4"/>
  <c r="O151" i="4"/>
  <c r="AG150" i="4"/>
  <c r="X150" i="4"/>
  <c r="O150" i="4"/>
  <c r="AG149" i="4"/>
  <c r="X149" i="4"/>
  <c r="O149" i="4"/>
  <c r="AG148" i="4"/>
  <c r="X148" i="4"/>
  <c r="O148" i="4"/>
  <c r="AG147" i="4"/>
  <c r="X147" i="4"/>
  <c r="O147" i="4"/>
  <c r="AG146" i="4"/>
  <c r="X146" i="4"/>
  <c r="O146" i="4"/>
  <c r="AG145" i="4"/>
  <c r="X145" i="4"/>
  <c r="O145" i="4"/>
  <c r="AG144" i="4"/>
  <c r="X144" i="4"/>
  <c r="O144" i="4"/>
  <c r="AG143" i="4"/>
  <c r="X143" i="4"/>
  <c r="O143" i="4"/>
  <c r="AG142" i="4"/>
  <c r="X142" i="4"/>
  <c r="O142" i="4"/>
  <c r="AG141" i="4"/>
  <c r="X141" i="4"/>
  <c r="O141" i="4"/>
  <c r="AG140" i="4"/>
  <c r="X140" i="4"/>
  <c r="O140" i="4"/>
  <c r="AG139" i="4"/>
  <c r="X139" i="4"/>
  <c r="O139" i="4"/>
  <c r="AG138" i="4"/>
  <c r="X138" i="4"/>
  <c r="O138" i="4"/>
  <c r="AG137" i="4"/>
  <c r="X137" i="4"/>
  <c r="O137" i="4"/>
  <c r="AG136" i="4"/>
  <c r="X136" i="4"/>
  <c r="O136" i="4"/>
  <c r="AG135" i="4"/>
  <c r="X135" i="4"/>
  <c r="O135" i="4"/>
  <c r="X134" i="4"/>
  <c r="O134" i="4"/>
  <c r="AG133" i="4"/>
  <c r="X133" i="4"/>
  <c r="O133" i="4"/>
  <c r="AG132" i="4"/>
  <c r="X132" i="4"/>
  <c r="O132" i="4"/>
  <c r="AG131" i="4"/>
  <c r="X131" i="4"/>
  <c r="O131" i="4"/>
  <c r="AG130" i="4"/>
  <c r="X130" i="4"/>
  <c r="O130" i="4"/>
  <c r="AG129" i="4"/>
  <c r="X129" i="4"/>
  <c r="O129" i="4"/>
  <c r="AG128" i="4"/>
  <c r="X128" i="4"/>
  <c r="O128" i="4"/>
  <c r="AG127" i="4"/>
  <c r="X127" i="4"/>
  <c r="O127" i="4"/>
  <c r="AG126" i="4"/>
  <c r="X126" i="4"/>
  <c r="O126" i="4"/>
  <c r="AG125" i="4"/>
  <c r="X125" i="4"/>
  <c r="O125" i="4"/>
  <c r="AG124" i="4"/>
  <c r="X124" i="4"/>
  <c r="O124" i="4"/>
  <c r="AG123" i="4"/>
  <c r="X123" i="4"/>
  <c r="O123" i="4"/>
  <c r="AG122" i="4"/>
  <c r="X122" i="4"/>
  <c r="O122" i="4"/>
  <c r="AG121" i="4"/>
  <c r="X121" i="4"/>
  <c r="O121" i="4"/>
  <c r="AG120" i="4"/>
  <c r="X120" i="4"/>
  <c r="O120" i="4"/>
  <c r="AG119" i="4"/>
  <c r="X119" i="4"/>
  <c r="O119" i="4"/>
  <c r="AG118" i="4"/>
  <c r="X118" i="4"/>
  <c r="O118" i="4"/>
  <c r="AG117" i="4"/>
  <c r="X117" i="4"/>
  <c r="O117" i="4"/>
  <c r="AG116" i="4"/>
  <c r="X116" i="4"/>
  <c r="O116" i="4"/>
  <c r="AG115" i="4"/>
  <c r="X115" i="4"/>
  <c r="O115" i="4"/>
  <c r="AG114" i="4"/>
  <c r="X114" i="4"/>
  <c r="O114" i="4"/>
  <c r="AG113" i="4"/>
  <c r="X113" i="4"/>
  <c r="O113" i="4"/>
  <c r="AG112" i="4"/>
  <c r="X112" i="4"/>
  <c r="O112" i="4"/>
  <c r="AG111" i="4"/>
  <c r="X111" i="4"/>
  <c r="O111" i="4"/>
  <c r="AG110" i="4"/>
  <c r="X110" i="4"/>
  <c r="O110" i="4"/>
  <c r="AI784" i="4"/>
  <c r="AG109" i="4"/>
  <c r="X109" i="4"/>
  <c r="O109" i="4"/>
  <c r="AG108" i="4"/>
  <c r="X108" i="4"/>
  <c r="O108" i="4"/>
  <c r="AG107" i="4"/>
  <c r="X107" i="4"/>
  <c r="O107" i="4"/>
  <c r="AG106" i="4"/>
  <c r="X106" i="4"/>
  <c r="O106" i="4"/>
  <c r="AG105" i="4"/>
  <c r="X105" i="4"/>
  <c r="O105" i="4"/>
  <c r="AG104" i="4"/>
  <c r="X104" i="4"/>
  <c r="O104" i="4"/>
  <c r="AG103" i="4"/>
  <c r="X103" i="4"/>
  <c r="O103" i="4"/>
  <c r="AG102" i="4"/>
  <c r="X102" i="4"/>
  <c r="O102" i="4"/>
  <c r="AG101" i="4"/>
  <c r="X101" i="4"/>
  <c r="O101" i="4"/>
  <c r="AG100" i="4"/>
  <c r="X100" i="4"/>
  <c r="O100" i="4"/>
  <c r="AG99" i="4"/>
  <c r="X99" i="4"/>
  <c r="O99" i="4"/>
  <c r="AG98" i="4"/>
  <c r="X98" i="4"/>
  <c r="O98" i="4"/>
  <c r="AG97" i="4"/>
  <c r="X97" i="4"/>
  <c r="O97" i="4"/>
  <c r="AG96" i="4"/>
  <c r="X96" i="4"/>
  <c r="O96" i="4"/>
  <c r="AG95" i="4"/>
  <c r="X95" i="4"/>
  <c r="O95" i="4"/>
  <c r="AG94" i="4"/>
  <c r="X94" i="4"/>
  <c r="O94" i="4"/>
  <c r="AG93" i="4"/>
  <c r="X93" i="4"/>
  <c r="O93" i="4"/>
  <c r="AG92" i="4"/>
  <c r="X92" i="4"/>
  <c r="O92" i="4"/>
  <c r="AG91" i="4"/>
  <c r="X91" i="4"/>
  <c r="O91" i="4"/>
  <c r="AG90" i="4"/>
  <c r="X90" i="4"/>
  <c r="O90" i="4"/>
  <c r="AG89" i="4"/>
  <c r="X89" i="4"/>
  <c r="O89" i="4"/>
  <c r="AG88" i="4"/>
  <c r="X88" i="4"/>
  <c r="O88" i="4"/>
  <c r="AG87" i="4"/>
  <c r="X87" i="4"/>
  <c r="O87" i="4"/>
  <c r="AG86" i="4"/>
  <c r="X86" i="4"/>
  <c r="O86" i="4"/>
  <c r="AG85" i="4"/>
  <c r="X85" i="4"/>
  <c r="O85" i="4"/>
  <c r="AG84" i="4"/>
  <c r="X84" i="4"/>
  <c r="O84" i="4"/>
  <c r="AG83" i="4"/>
  <c r="X83" i="4"/>
  <c r="O83" i="4"/>
  <c r="AG82" i="4"/>
  <c r="X82" i="4"/>
  <c r="O82" i="4"/>
  <c r="AG81" i="4"/>
  <c r="X81" i="4"/>
  <c r="O81" i="4"/>
  <c r="AG80" i="4"/>
  <c r="X80" i="4"/>
  <c r="O80" i="4"/>
  <c r="AG79" i="4"/>
  <c r="X79" i="4"/>
  <c r="O79" i="4"/>
  <c r="AG78" i="4"/>
  <c r="X78" i="4"/>
  <c r="O78" i="4"/>
  <c r="AG77" i="4"/>
  <c r="X77" i="4"/>
  <c r="O77" i="4"/>
  <c r="AG76" i="4"/>
  <c r="X76" i="4"/>
  <c r="O76" i="4"/>
  <c r="AG75" i="4"/>
  <c r="X75" i="4"/>
  <c r="O75" i="4"/>
  <c r="AG74" i="4"/>
  <c r="X74" i="4"/>
  <c r="O74" i="4"/>
  <c r="AG73" i="4"/>
  <c r="X73" i="4"/>
  <c r="O73" i="4"/>
  <c r="AG72" i="4"/>
  <c r="X72" i="4"/>
  <c r="O72" i="4"/>
  <c r="AG71" i="4"/>
  <c r="X71" i="4"/>
  <c r="O71" i="4"/>
  <c r="AG70" i="4"/>
  <c r="X70" i="4"/>
  <c r="O70" i="4"/>
  <c r="AG69" i="4"/>
  <c r="X69" i="4"/>
  <c r="O69" i="4"/>
  <c r="AG68" i="4"/>
  <c r="X68" i="4"/>
  <c r="O68" i="4"/>
  <c r="AG67" i="4"/>
  <c r="X67" i="4"/>
  <c r="O67" i="4"/>
  <c r="AG66" i="4"/>
  <c r="X66" i="4"/>
  <c r="O66" i="4"/>
  <c r="AG65" i="4"/>
  <c r="X65" i="4"/>
  <c r="O65" i="4"/>
  <c r="AG64" i="4"/>
  <c r="X64" i="4"/>
  <c r="O64" i="4"/>
  <c r="AG63" i="4"/>
  <c r="X63" i="4"/>
  <c r="O63" i="4"/>
  <c r="AG62" i="4"/>
  <c r="X62" i="4"/>
  <c r="O62" i="4"/>
  <c r="AG61" i="4"/>
  <c r="X61" i="4"/>
  <c r="O61" i="4"/>
  <c r="AG60" i="4"/>
  <c r="X60" i="4"/>
  <c r="O60" i="4"/>
  <c r="AG59" i="4"/>
  <c r="X59" i="4"/>
  <c r="O59" i="4"/>
  <c r="AG58" i="4"/>
  <c r="X58" i="4"/>
  <c r="O58" i="4"/>
  <c r="AG57" i="4"/>
  <c r="X57" i="4"/>
  <c r="O57" i="4"/>
  <c r="AG56" i="4"/>
  <c r="X56" i="4"/>
  <c r="O56" i="4"/>
  <c r="AG55" i="4"/>
  <c r="X55" i="4"/>
  <c r="O55" i="4"/>
  <c r="AG54" i="4"/>
  <c r="X54" i="4"/>
  <c r="O54" i="4"/>
  <c r="AG53" i="4"/>
  <c r="X53" i="4"/>
  <c r="O53" i="4"/>
  <c r="AG52" i="4"/>
  <c r="X52" i="4"/>
  <c r="O52" i="4"/>
  <c r="AG51" i="4"/>
  <c r="X51" i="4"/>
  <c r="O51" i="4"/>
  <c r="AG50" i="4"/>
  <c r="X50" i="4"/>
  <c r="O50" i="4"/>
  <c r="AG49" i="4"/>
  <c r="X49" i="4"/>
  <c r="O49" i="4"/>
  <c r="AG48" i="4"/>
  <c r="X48" i="4"/>
  <c r="O48" i="4"/>
  <c r="AG47" i="4"/>
  <c r="X47" i="4"/>
  <c r="O47" i="4"/>
  <c r="AG46" i="4"/>
  <c r="X46" i="4"/>
  <c r="O46" i="4"/>
  <c r="AG45" i="4"/>
  <c r="X45" i="4"/>
  <c r="O45" i="4"/>
  <c r="AG44" i="4"/>
  <c r="X44" i="4"/>
  <c r="O44" i="4"/>
  <c r="AG43" i="4"/>
  <c r="X43" i="4"/>
  <c r="O43" i="4"/>
  <c r="AG42" i="4"/>
  <c r="X42" i="4"/>
  <c r="O42" i="4"/>
  <c r="AG41" i="4"/>
  <c r="X41" i="4"/>
  <c r="O41" i="4"/>
  <c r="AG40" i="4"/>
  <c r="X40" i="4"/>
  <c r="O40" i="4"/>
  <c r="AG39" i="4"/>
  <c r="X39" i="4"/>
  <c r="O39" i="4"/>
  <c r="AG38" i="4"/>
  <c r="X38" i="4"/>
  <c r="O38" i="4"/>
  <c r="AG37" i="4"/>
  <c r="X37" i="4"/>
  <c r="O37" i="4"/>
  <c r="AG36" i="4"/>
  <c r="X36" i="4"/>
  <c r="O36" i="4"/>
  <c r="AG35" i="4"/>
  <c r="X35" i="4"/>
  <c r="O35" i="4"/>
  <c r="AG34" i="4"/>
  <c r="X34" i="4"/>
  <c r="O34" i="4"/>
  <c r="AG33" i="4"/>
  <c r="X33" i="4"/>
  <c r="O33" i="4"/>
  <c r="AG32" i="4"/>
  <c r="X32" i="4"/>
  <c r="O32" i="4"/>
  <c r="AG31" i="4"/>
  <c r="X31" i="4"/>
  <c r="O31" i="4"/>
  <c r="AG30" i="4"/>
  <c r="X30" i="4"/>
  <c r="O30" i="4"/>
  <c r="AG29" i="4"/>
  <c r="X29" i="4"/>
  <c r="O29" i="4"/>
  <c r="AG28" i="4"/>
  <c r="X28" i="4"/>
  <c r="O28" i="4"/>
  <c r="AG27" i="4"/>
  <c r="X27" i="4"/>
  <c r="O27" i="4"/>
  <c r="AG26" i="4"/>
  <c r="X26" i="4"/>
  <c r="O26" i="4"/>
  <c r="AG25" i="4"/>
  <c r="X25" i="4"/>
  <c r="O25" i="4"/>
  <c r="AG24" i="4"/>
  <c r="X24" i="4"/>
  <c r="O24" i="4"/>
  <c r="AG23" i="4"/>
  <c r="X23" i="4"/>
  <c r="O23" i="4"/>
  <c r="AG22" i="4"/>
  <c r="X22" i="4"/>
  <c r="O22" i="4"/>
  <c r="AG21" i="4"/>
  <c r="X21" i="4"/>
  <c r="O21" i="4"/>
  <c r="AG20" i="4"/>
  <c r="X20" i="4"/>
  <c r="O20" i="4"/>
  <c r="AG19" i="4"/>
  <c r="X19" i="4"/>
  <c r="O19" i="4"/>
  <c r="AG18" i="4"/>
  <c r="X18" i="4"/>
  <c r="O18" i="4"/>
  <c r="AG17" i="4"/>
  <c r="X17" i="4"/>
  <c r="O17" i="4"/>
  <c r="AG16" i="4"/>
  <c r="X16" i="4"/>
  <c r="O16" i="4"/>
  <c r="AG15" i="4"/>
  <c r="X15" i="4"/>
  <c r="O15" i="4"/>
  <c r="AG14" i="4"/>
  <c r="X14" i="4"/>
  <c r="O14" i="4"/>
  <c r="AG13" i="4"/>
  <c r="X13" i="4"/>
  <c r="O13" i="4"/>
  <c r="AG12" i="4"/>
  <c r="X12" i="4"/>
  <c r="O12" i="4"/>
  <c r="AG11" i="4"/>
  <c r="O11" i="4"/>
  <c r="AG10" i="4"/>
  <c r="O10" i="4"/>
  <c r="AG9" i="4"/>
  <c r="O9" i="4"/>
  <c r="AG8" i="4"/>
  <c r="O8" i="4"/>
  <c r="AG7" i="4"/>
  <c r="O7" i="4"/>
  <c r="AG5" i="4"/>
  <c r="X5" i="4"/>
  <c r="O5" i="4"/>
  <c r="AG4" i="4"/>
  <c r="X4" i="4"/>
  <c r="O4" i="4"/>
  <c r="AG3" i="4"/>
  <c r="X3" i="4"/>
  <c r="O3" i="4"/>
  <c r="BG75" i="5"/>
  <c r="BG67" i="5"/>
  <c r="BG73" i="5" s="1"/>
  <c r="AT67" i="5"/>
  <c r="AT73" i="5" s="1"/>
  <c r="W67" i="5"/>
  <c r="W73" i="5" s="1"/>
  <c r="L66" i="5"/>
  <c r="L67" i="5" s="1"/>
  <c r="L73" i="5" s="1"/>
  <c r="BG61" i="5"/>
  <c r="BG72" i="5" s="1"/>
  <c r="AT61" i="5"/>
  <c r="AT72" i="5" s="1"/>
  <c r="W61" i="5"/>
  <c r="L61" i="5"/>
  <c r="L60" i="5"/>
  <c r="AY50" i="5"/>
  <c r="AB50" i="5"/>
  <c r="AY45" i="5"/>
  <c r="AB45" i="5"/>
  <c r="Q45" i="5"/>
  <c r="Q31" i="5"/>
  <c r="F31" i="5"/>
  <c r="M30" i="5"/>
  <c r="X30" i="5" s="1"/>
  <c r="Y30" i="5" s="1"/>
  <c r="BB31" i="5"/>
  <c r="AU28" i="5"/>
  <c r="AV28" i="5" s="1"/>
  <c r="AT31" i="5"/>
  <c r="BH31" i="5" s="1"/>
  <c r="AR31" i="5"/>
  <c r="M28" i="5"/>
  <c r="X28" i="5" s="1"/>
  <c r="Y28" i="5" s="1"/>
  <c r="M24" i="5"/>
  <c r="N24" i="5" s="1"/>
  <c r="M20" i="5"/>
  <c r="N20" i="5" s="1"/>
  <c r="AT25" i="5"/>
  <c r="AT38" i="5" s="1"/>
  <c r="AS25" i="5"/>
  <c r="S25" i="5"/>
  <c r="J25" i="5"/>
  <c r="I25" i="5"/>
  <c r="H25" i="5"/>
  <c r="S15" i="5"/>
  <c r="AZ14" i="5"/>
  <c r="BA14" i="5" s="1"/>
  <c r="X14" i="5"/>
  <c r="Y14" i="5" s="1"/>
  <c r="M14" i="5"/>
  <c r="N14" i="5" s="1"/>
  <c r="BH13" i="5"/>
  <c r="BI13" i="5" s="1"/>
  <c r="AN15" i="5"/>
  <c r="AT15" i="5"/>
  <c r="AG15" i="5"/>
  <c r="AB15" i="5"/>
  <c r="X11" i="5"/>
  <c r="Y11" i="5" s="1"/>
  <c r="L15" i="5"/>
  <c r="I15" i="5"/>
  <c r="H15" i="5"/>
  <c r="F15" i="5"/>
  <c r="G7" i="5"/>
  <c r="AU31" i="5" l="1"/>
  <c r="AV31" i="5" s="1"/>
  <c r="AQ25" i="3"/>
  <c r="O25" i="3"/>
  <c r="AG784" i="4"/>
  <c r="L69" i="5"/>
  <c r="AT69" i="5"/>
  <c r="AU19" i="5"/>
  <c r="AV19" i="5" s="1"/>
  <c r="W69" i="5"/>
  <c r="AZ19" i="5"/>
  <c r="BA19" i="5" s="1"/>
  <c r="AT74" i="5"/>
  <c r="AT77" i="5" s="1"/>
  <c r="BG69" i="5"/>
  <c r="AZ20" i="5"/>
  <c r="BA20" i="5" s="1"/>
  <c r="BD15" i="5"/>
  <c r="X24" i="5"/>
  <c r="Y24" i="5" s="1"/>
  <c r="X19" i="5"/>
  <c r="Y19" i="5" s="1"/>
  <c r="AI11" i="5"/>
  <c r="AJ11" i="5" s="1"/>
  <c r="AU13" i="5"/>
  <c r="AV13" i="5" s="1"/>
  <c r="BH14" i="5"/>
  <c r="BI14" i="5" s="1"/>
  <c r="AI18" i="5"/>
  <c r="AJ18" i="5" s="1"/>
  <c r="AZ18" i="5"/>
  <c r="BA18" i="5" s="1"/>
  <c r="BH20" i="5"/>
  <c r="BI20" i="5" s="1"/>
  <c r="BH28" i="5"/>
  <c r="BI28" i="5" s="1"/>
  <c r="AS31" i="5"/>
  <c r="AI13" i="5"/>
  <c r="AJ13" i="5" s="1"/>
  <c r="AU20" i="5"/>
  <c r="AV20" i="5" s="1"/>
  <c r="AZ28" i="5"/>
  <c r="BA28" i="5" s="1"/>
  <c r="BE31" i="5"/>
  <c r="BH24" i="5"/>
  <c r="BI24" i="5" s="1"/>
  <c r="AN31" i="5"/>
  <c r="BC31" i="5"/>
  <c r="N28" i="5"/>
  <c r="M31" i="5"/>
  <c r="N31" i="5" s="1"/>
  <c r="BC15" i="5"/>
  <c r="J15" i="5"/>
  <c r="BE15" i="5"/>
  <c r="AC25" i="5"/>
  <c r="BB25" i="5"/>
  <c r="AQ31" i="5"/>
  <c r="AF15" i="5"/>
  <c r="AS15" i="5"/>
  <c r="X13" i="5"/>
  <c r="Y13" i="5" s="1"/>
  <c r="R25" i="5"/>
  <c r="AD25" i="5"/>
  <c r="BC25" i="5"/>
  <c r="AI20" i="5"/>
  <c r="AJ20" i="5" s="1"/>
  <c r="AI24" i="5"/>
  <c r="AJ24" i="5" s="1"/>
  <c r="AU30" i="5"/>
  <c r="AV30" i="5" s="1"/>
  <c r="AE15" i="5"/>
  <c r="AZ13" i="5"/>
  <c r="BA13" i="5" s="1"/>
  <c r="X20" i="5"/>
  <c r="Y20" i="5" s="1"/>
  <c r="BD31" i="5"/>
  <c r="K15" i="5"/>
  <c r="V15" i="5"/>
  <c r="AY15" i="5"/>
  <c r="AQ15" i="5"/>
  <c r="G25" i="5"/>
  <c r="T25" i="5"/>
  <c r="AR25" i="5"/>
  <c r="BE25" i="5"/>
  <c r="AI19" i="5"/>
  <c r="AJ19" i="5" s="1"/>
  <c r="BH19" i="5"/>
  <c r="BI19" i="5" s="1"/>
  <c r="BI31" i="5"/>
  <c r="W15" i="5"/>
  <c r="AC15" i="5"/>
  <c r="AZ24" i="5"/>
  <c r="BA24" i="5" s="1"/>
  <c r="G15" i="5"/>
  <c r="M15" i="5" s="1"/>
  <c r="N15" i="5" s="1"/>
  <c r="R15" i="5"/>
  <c r="AH15" i="5"/>
  <c r="AU14" i="5"/>
  <c r="AV14" i="5" s="1"/>
  <c r="AB25" i="5"/>
  <c r="AM25" i="5"/>
  <c r="AP31" i="5"/>
  <c r="BF31" i="5"/>
  <c r="AQ784" i="4"/>
  <c r="O784" i="4"/>
  <c r="X784" i="4"/>
  <c r="AM31" i="5"/>
  <c r="BG15" i="5"/>
  <c r="BH11" i="5"/>
  <c r="AP25" i="5"/>
  <c r="BG31" i="5"/>
  <c r="BH30" i="5"/>
  <c r="BI30" i="5" s="1"/>
  <c r="BB15" i="5"/>
  <c r="T15" i="5"/>
  <c r="AI14" i="5"/>
  <c r="AJ14" i="5" s="1"/>
  <c r="U25" i="5"/>
  <c r="AF25" i="5"/>
  <c r="AF38" i="5" s="1"/>
  <c r="AQ25" i="5"/>
  <c r="AQ38" i="5" s="1"/>
  <c r="BD25" i="5"/>
  <c r="AU24" i="5"/>
  <c r="AV24" i="5" s="1"/>
  <c r="BG74" i="5"/>
  <c r="BG77" i="5" s="1"/>
  <c r="AD15" i="5"/>
  <c r="AE25" i="5"/>
  <c r="S38" i="5"/>
  <c r="S40" i="5" s="1"/>
  <c r="AM15" i="5"/>
  <c r="V25" i="5"/>
  <c r="AG25" i="5"/>
  <c r="AG38" i="5" s="1"/>
  <c r="AG40" i="5" s="1"/>
  <c r="AY31" i="5"/>
  <c r="AZ31" i="5" s="1"/>
  <c r="AZ30" i="5"/>
  <c r="BA30" i="5" s="1"/>
  <c r="Q15" i="5"/>
  <c r="AN25" i="5"/>
  <c r="AN38" i="5" s="1"/>
  <c r="Q25" i="5"/>
  <c r="AZ11" i="5"/>
  <c r="K25" i="5"/>
  <c r="U15" i="5"/>
  <c r="AR15" i="5"/>
  <c r="L25" i="5"/>
  <c r="X18" i="5"/>
  <c r="W25" i="5"/>
  <c r="AH25" i="5"/>
  <c r="BF25" i="5"/>
  <c r="M18" i="5"/>
  <c r="N18" i="5" s="1"/>
  <c r="BG25" i="5"/>
  <c r="BG80" i="5" s="1"/>
  <c r="M19" i="5"/>
  <c r="N19" i="5" s="1"/>
  <c r="AU11" i="5"/>
  <c r="BF15" i="5"/>
  <c r="M13" i="5"/>
  <c r="N13" i="5" s="1"/>
  <c r="F25" i="5"/>
  <c r="F38" i="5" s="1"/>
  <c r="F40" i="5" s="1"/>
  <c r="AY25" i="5"/>
  <c r="AY52" i="5" s="1"/>
  <c r="BH18" i="5"/>
  <c r="AU18" i="5"/>
  <c r="N30" i="5"/>
  <c r="W72" i="5"/>
  <c r="W74" i="5" s="1"/>
  <c r="L72" i="5"/>
  <c r="L74" i="5" s="1"/>
  <c r="L77" i="5" s="1"/>
  <c r="AC38" i="5" l="1"/>
  <c r="AR38" i="5"/>
  <c r="AR40" i="5" s="1"/>
  <c r="AS38" i="5"/>
  <c r="W38" i="5"/>
  <c r="AM38" i="5"/>
  <c r="AE38" i="5"/>
  <c r="AE40" i="5" s="1"/>
  <c r="AD38" i="5"/>
  <c r="AD40" i="5" s="1"/>
  <c r="AH38" i="5"/>
  <c r="AP38" i="5"/>
  <c r="AP40" i="5" s="1"/>
  <c r="AB52" i="5"/>
  <c r="AB38" i="5"/>
  <c r="AN40" i="5"/>
  <c r="BL25" i="5"/>
  <c r="Q52" i="5"/>
  <c r="Q787" i="4"/>
  <c r="Q788" i="4" s="1"/>
  <c r="V38" i="5"/>
  <c r="V40" i="5" s="1"/>
  <c r="BD38" i="5"/>
  <c r="BD40" i="5" s="1"/>
  <c r="AQ40" i="5"/>
  <c r="BC38" i="5"/>
  <c r="BC40" i="5" s="1"/>
  <c r="R38" i="5"/>
  <c r="X31" i="5"/>
  <c r="Y31" i="5" s="1"/>
  <c r="M25" i="5"/>
  <c r="N25" i="5" s="1"/>
  <c r="G38" i="5"/>
  <c r="G40" i="5" s="1"/>
  <c r="T38" i="5"/>
  <c r="T40" i="5" s="1"/>
  <c r="BE38" i="5"/>
  <c r="BE40" i="5" s="1"/>
  <c r="AF40" i="5"/>
  <c r="AZ25" i="5"/>
  <c r="BA25" i="5" s="1"/>
  <c r="BB38" i="5"/>
  <c r="BB40" i="5" s="1"/>
  <c r="BA31" i="5"/>
  <c r="X25" i="5"/>
  <c r="Y25" i="5" s="1"/>
  <c r="Y18" i="5"/>
  <c r="BA11" i="5"/>
  <c r="AZ15" i="5"/>
  <c r="BA15" i="5" s="1"/>
  <c r="AI15" i="5"/>
  <c r="AJ15" i="5" s="1"/>
  <c r="W77" i="5"/>
  <c r="AU15" i="5"/>
  <c r="AV15" i="5" s="1"/>
  <c r="AV11" i="5"/>
  <c r="AV18" i="5"/>
  <c r="AU25" i="5"/>
  <c r="AV25" i="5" s="1"/>
  <c r="AI25" i="5"/>
  <c r="AJ25" i="5" s="1"/>
  <c r="BI11" i="5"/>
  <c r="BH15" i="5"/>
  <c r="BI15" i="5" s="1"/>
  <c r="L38" i="5"/>
  <c r="L40" i="5" s="1"/>
  <c r="AY38" i="5"/>
  <c r="BG38" i="5"/>
  <c r="BI18" i="5"/>
  <c r="BH25" i="5"/>
  <c r="BI25" i="5" s="1"/>
  <c r="U38" i="5"/>
  <c r="U40" i="5" s="1"/>
  <c r="X15" i="5"/>
  <c r="Y15" i="5" s="1"/>
  <c r="Q38" i="5"/>
  <c r="M38" i="5" l="1"/>
  <c r="W40" i="5"/>
  <c r="Q7" i="5"/>
  <c r="Q40" i="5" s="1"/>
  <c r="R7" i="5"/>
  <c r="R40" i="5" s="1"/>
  <c r="L79" i="5"/>
  <c r="AB7" i="5" l="1"/>
  <c r="W79" i="5"/>
  <c r="AB40" i="5" l="1"/>
  <c r="AH7" i="5"/>
  <c r="AH40" i="5" s="1"/>
  <c r="AC7" i="5"/>
  <c r="AC40" i="5" s="1"/>
  <c r="AM7" i="5" l="1"/>
  <c r="AM40" i="5" s="1"/>
  <c r="AT7" i="5"/>
  <c r="AT40" i="5" s="1"/>
  <c r="AY7" i="5" l="1"/>
  <c r="AY40" i="5" s="1"/>
  <c r="BG7" i="5"/>
  <c r="BG40" i="5" s="1"/>
  <c r="BG79" i="5" s="1"/>
  <c r="AT79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<sst xmlns="http://schemas.openxmlformats.org/spreadsheetml/2006/main" count="1872" uniqueCount="1130">
  <si>
    <t>Total Revenue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</si>
  <si>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</si>
  <si>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</si>
  <si>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</si>
  <si>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</si>
  <si>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</si>
  <si>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</si>
  <si>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</si>
  <si>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</si>
  <si>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</si>
  <si>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</si>
  <si>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</si>
  <si>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</si>
  <si>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</si>
  <si>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</si>
  <si>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</si>
  <si>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</si>
  <si>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</si>
  <si>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</si>
  <si>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</si>
  <si>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</si>
  <si>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</si>
  <si>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</si>
  <si>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</si>
  <si>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</si>
  <si>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</si>
  <si>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</si>
  <si>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</si>
  <si>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</si>
  <si>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</si>
  <si>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</si>
  <si>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</si>
  <si>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</si>
  <si>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</si>
  <si>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</si>
  <si>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</si>
  <si>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</si>
  <si>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</si>
  <si>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</si>
  <si>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</si>
  <si>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</si>
  <si>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</si>
  <si>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</si>
  <si>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</si>
  <si>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</si>
  <si>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</si>
  <si>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</si>
  <si>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</si>
  <si>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</si>
  <si>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</si>
  <si>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</si>
  <si>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</si>
  <si>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</si>
  <si>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</si>
  <si>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</si>
  <si>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</si>
  <si>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</si>
  <si>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</si>
  <si>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</si>
  <si>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</si>
  <si>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</si>
  <si>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</si>
  <si>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</si>
  <si>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</si>
  <si>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</si>
  <si>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</si>
  <si>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</si>
  <si>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</si>
  <si>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</si>
  <si>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</si>
  <si>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</si>
  <si>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</si>
  <si>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</si>
  <si>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</si>
  <si>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</si>
  <si>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</si>
  <si>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</si>
  <si>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</si>
  <si>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</si>
  <si>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</si>
  <si>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</si>
  <si>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</si>
  <si>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Operations Equip-Minor</t>
  </si>
  <si>
    <t>Capital Outlay General</t>
  </si>
  <si>
    <t>Salaries Regular</t>
  </si>
  <si>
    <t>Salaries Part Time</t>
  </si>
  <si>
    <t>Salaries Overtime</t>
  </si>
  <si>
    <t>Salaries Holiday Pay</t>
  </si>
  <si>
    <t>Salaries Duty Pay</t>
  </si>
  <si>
    <t>Salaries Out of Class</t>
  </si>
  <si>
    <t>Salaries Admin Leave Pay</t>
  </si>
  <si>
    <t>Salaries Longevity Pay</t>
  </si>
  <si>
    <t>Salaries Mutual Aid Overtime</t>
  </si>
  <si>
    <t>Salaries Furloughs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</si>
  <si>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</si>
  <si>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</si>
  <si>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</si>
  <si>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</si>
  <si>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</si>
  <si>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</si>
  <si>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</si>
  <si>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</si>
  <si>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</si>
  <si>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</si>
  <si>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</si>
  <si>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</si>
  <si>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</si>
  <si>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</si>
  <si>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</si>
  <si>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</si>
  <si>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Employee Assistance Program</t>
  </si>
  <si>
    <t>Benefits PPE</t>
  </si>
  <si>
    <t>Benefits Cell Phone Allowance</t>
  </si>
  <si>
    <t>Benefits 1959 Survivor Retirement</t>
  </si>
  <si>
    <t>Professional Services General</t>
  </si>
  <si>
    <t>Utilities Electric</t>
  </si>
  <si>
    <t>Supplies Special Department</t>
  </si>
  <si>
    <t>Supplies Copier Maintenance &amp; Supplies</t>
  </si>
  <si>
    <t>Supplies Gasoline</t>
  </si>
  <si>
    <t>Repairs &amp; Maintenance Minor Equipment/Other</t>
  </si>
  <si>
    <t>Repairs &amp; Maintenance Equipment Rental</t>
  </si>
  <si>
    <t>Repairs &amp; Maintenance Vehicle</t>
  </si>
  <si>
    <t>Claims &amp; Insurance Insurance Premiums</t>
  </si>
  <si>
    <t>Administrative Expenses Training/Conferences</t>
  </si>
  <si>
    <t>Administrative Expenses Employee Recruitment</t>
  </si>
  <si>
    <t>Administrative Expenses Equipment Fund Contribution</t>
  </si>
  <si>
    <t>Administrative Expenses Vehicle Fund Contribution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</si>
  <si>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</si>
  <si>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</si>
  <si>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</si>
  <si>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</si>
  <si>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</si>
  <si>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</si>
  <si>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</si>
  <si>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</si>
  <si>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</si>
  <si>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</si>
  <si>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</si>
  <si>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</si>
  <si>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</si>
  <si>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</si>
  <si>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</si>
  <si>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</si>
  <si>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</si>
  <si>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</si>
  <si>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</si>
  <si>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</si>
  <si>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</si>
  <si>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</si>
  <si>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</si>
  <si>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</si>
  <si>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</si>
  <si>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Capital Outlay Information Technology</t>
  </si>
  <si>
    <t>Supplies Data Processing</t>
  </si>
  <si>
    <t>Utilities Telephone</t>
  </si>
  <si>
    <t>Utilities Data Transmission / ISP</t>
  </si>
  <si>
    <t>Supplies Office</t>
  </si>
  <si>
    <t>Supplies Postage</t>
  </si>
  <si>
    <t>Dues &amp; Subscriptions Memberships</t>
  </si>
  <si>
    <t>Maintenance Agreements &amp; Licenses License/Software Maintenance</t>
  </si>
  <si>
    <t>Maintenance Agreements &amp; Licenses Hardware Maintenance</t>
  </si>
  <si>
    <t>Maintenance Agreements &amp; Licenses Maintenance Agreements</t>
  </si>
  <si>
    <t>Repairs &amp; Maintenance Building</t>
  </si>
  <si>
    <t>Repairs &amp; Maintenance Property Maintenance</t>
  </si>
  <si>
    <t>Administrative Expenses Meetings</t>
  </si>
  <si>
    <t>Administrative Expenses Mileage Reimbursement</t>
  </si>
  <si>
    <t>Administrative Expenses Property/Building Rental</t>
  </si>
  <si>
    <t>Administrative Expenses Support Services-Indirect Labor</t>
  </si>
  <si>
    <t>Depreciation Conversion</t>
  </si>
  <si>
    <t>Capital Outlay Vehicles-Major</t>
  </si>
  <si>
    <t>Capital Outlay Computer Software</t>
  </si>
  <si>
    <t>Transfer In - General Fund</t>
  </si>
  <si>
    <t>Transfer In - Other</t>
  </si>
  <si>
    <t>Capital Outlay Operations Equipment-Major</t>
  </si>
  <si>
    <t>Capital Outlay Operations Appartus-Major</t>
  </si>
  <si>
    <t>Capital Outlay Computer Conversion</t>
  </si>
  <si>
    <t>Professional Services Utility Statement Processing</t>
  </si>
  <si>
    <t>Supplies-Public Works Support Department</t>
  </si>
  <si>
    <t>Professional Services Labor Relations</t>
  </si>
  <si>
    <t>Professional Services Legal</t>
  </si>
  <si>
    <t>Claims &amp; Insurance SIR</t>
  </si>
  <si>
    <t>Administrative Expenses Support Services-IT</t>
  </si>
  <si>
    <t>Administrative Expenses IT Fund Contribution</t>
  </si>
  <si>
    <t>Professional Services Uniform</t>
  </si>
  <si>
    <t>Professional Services Contract Services</t>
  </si>
  <si>
    <t>Supplies CNG</t>
  </si>
  <si>
    <t>Supplies-Public Works Protective Clothing</t>
  </si>
  <si>
    <t>Repairs &amp; Maintenance Radio Communication</t>
  </si>
  <si>
    <t>Water Fees</t>
  </si>
  <si>
    <t>Other Financing Sources Op Transfer In-Water Fee Improve</t>
  </si>
  <si>
    <t>680.00.00.900-4900.69</t>
  </si>
  <si>
    <t>680.00.00.900-6700.01</t>
  </si>
  <si>
    <t>680.00.00.900-6700.02</t>
  </si>
  <si>
    <t>680.00.00.900-6700.03</t>
  </si>
  <si>
    <t>680.00.00.900-6700.04</t>
  </si>
  <si>
    <t>680.00.00.900-6700.05</t>
  </si>
  <si>
    <t>680.00.00.900-6700.06</t>
  </si>
  <si>
    <t>680.00.00.900-6700.08</t>
  </si>
  <si>
    <t>680.00.00.900-6700.11</t>
  </si>
  <si>
    <t>680.00.00.900-6700.12</t>
  </si>
  <si>
    <t>680.00.00.900-6700.13</t>
  </si>
  <si>
    <t>680.00.00.900-7000.01</t>
  </si>
  <si>
    <t>680.00.00.900-7000.02</t>
  </si>
  <si>
    <t>680.00.00.900-7000.03</t>
  </si>
  <si>
    <t>680.00.00.900-7000.04</t>
  </si>
  <si>
    <t>680.00.00.900-7000.06</t>
  </si>
  <si>
    <t>680.00.00.900-7000.07</t>
  </si>
  <si>
    <t>680.00.00.900-7000.08</t>
  </si>
  <si>
    <t>680.00.00.900-7000.09</t>
  </si>
  <si>
    <t>680.00.00.900-7000.15</t>
  </si>
  <si>
    <t>680.00.00.900-7000.16</t>
  </si>
  <si>
    <t>680.00.00.900-7000.18</t>
  </si>
  <si>
    <t>680.00.00.900-7000.19</t>
  </si>
  <si>
    <t>680.00.00.900-7000.20</t>
  </si>
  <si>
    <t>680.00.00.900-7000.27</t>
  </si>
  <si>
    <t>680.00.00.900-7000.99</t>
  </si>
  <si>
    <t>680.00.00.900-8100.01</t>
  </si>
  <si>
    <t>680.00.00.900-8100.02</t>
  </si>
  <si>
    <t>680.00.00.900-8100.03</t>
  </si>
  <si>
    <t>680.00.00.900-8100.04</t>
  </si>
  <si>
    <t>680.00.00.900-8100.05</t>
  </si>
  <si>
    <t>680.00.00.900-8100.06</t>
  </si>
  <si>
    <t>680.00.00.900-8100.07</t>
  </si>
  <si>
    <t>680.00.00.900-8100.08</t>
  </si>
  <si>
    <t>680.00.00.900-8100.09</t>
  </si>
  <si>
    <t>680.00.00.900-8100.10</t>
  </si>
  <si>
    <t>680.00.00.900-8100.13</t>
  </si>
  <si>
    <t>680.00.00.900-8100.14</t>
  </si>
  <si>
    <t>680.00.00.900-8100.15</t>
  </si>
  <si>
    <t>680.00.00.900-8100.16</t>
  </si>
  <si>
    <t>680.00.00.900-8100.17</t>
  </si>
  <si>
    <t>680.00.00.900-8100.18</t>
  </si>
  <si>
    <t>680.00.00.900-8100.19</t>
  </si>
  <si>
    <t>680.00.00.900-8100.20</t>
  </si>
  <si>
    <t>680.00.00.900-8100.22</t>
  </si>
  <si>
    <t>680.00.00.900-8100.23</t>
  </si>
  <si>
    <t>680.00.00.900-8100.24</t>
  </si>
  <si>
    <t>680.00.00.900-8100.25</t>
  </si>
  <si>
    <t>680.00.00.900-8100.29</t>
  </si>
  <si>
    <t>680.00.00.900-8100.99</t>
  </si>
  <si>
    <t>680.00.00.900-8450.04</t>
  </si>
  <si>
    <t>680.00.00.900-9888.01</t>
  </si>
  <si>
    <t>680.00.00.900-9888.02</t>
  </si>
  <si>
    <t>680.00.00.900-9888.03</t>
  </si>
  <si>
    <t>680.00.00.900-9888.04</t>
  </si>
  <si>
    <t>680.00.00.900-9888.05</t>
  </si>
  <si>
    <t>680.05.00.150-5000.01</t>
  </si>
  <si>
    <t>680.05.00.150-5000.02</t>
  </si>
  <si>
    <t>680.05.00.150-5000.03</t>
  </si>
  <si>
    <t>680.05.00.150-5000.04</t>
  </si>
  <si>
    <t>680.05.00.150-5000.05</t>
  </si>
  <si>
    <t>680.05.00.150-5000.06</t>
  </si>
  <si>
    <t>680.05.00.150-5000.07</t>
  </si>
  <si>
    <t>680.05.00.150-5000.08</t>
  </si>
  <si>
    <t>680.05.00.150-5000.09</t>
  </si>
  <si>
    <t>680.05.00.150-5000.10</t>
  </si>
  <si>
    <t>680.05.00.150-5000.11</t>
  </si>
  <si>
    <t>680.05.00.150-5000.12</t>
  </si>
  <si>
    <t>680.05.00.150-5000.99</t>
  </si>
  <si>
    <t>680.05.00.150-5100.00</t>
  </si>
  <si>
    <t>680.05.00.150-5100.01</t>
  </si>
  <si>
    <t>680.05.00.150-5100.02</t>
  </si>
  <si>
    <t>680.05.00.150-5100.03</t>
  </si>
  <si>
    <t>680.05.00.150-5100.04</t>
  </si>
  <si>
    <t>680.05.00.150-5100.05</t>
  </si>
  <si>
    <t>680.05.00.150-5100.06</t>
  </si>
  <si>
    <t>680.05.00.150-5100.07</t>
  </si>
  <si>
    <t>680.05.00.150-5100.08</t>
  </si>
  <si>
    <t>680.05.00.150-5100.09</t>
  </si>
  <si>
    <t>680.05.00.150-5100.10</t>
  </si>
  <si>
    <t>680.05.00.150-5100.11</t>
  </si>
  <si>
    <t>680.05.00.150-5100.12</t>
  </si>
  <si>
    <t>680.05.00.150-5100.13</t>
  </si>
  <si>
    <t>680.05.00.150-5100.14</t>
  </si>
  <si>
    <t>680.05.00.150-5100.15</t>
  </si>
  <si>
    <t>680.05.00.150-5100.16</t>
  </si>
  <si>
    <t>680.05.00.150-5100.17</t>
  </si>
  <si>
    <t>680.05.00.150-6000.01</t>
  </si>
  <si>
    <t>680.05.00.150-6000.15</t>
  </si>
  <si>
    <t>680.05.00.150-6200.02</t>
  </si>
  <si>
    <t>680.05.00.160-5000.01</t>
  </si>
  <si>
    <t>680.05.00.160-5000.02</t>
  </si>
  <si>
    <t>680.05.00.160-5000.03</t>
  </si>
  <si>
    <t>680.05.00.160-5000.04</t>
  </si>
  <si>
    <t>680.05.00.160-5000.05</t>
  </si>
  <si>
    <t>680.05.00.160-5000.06</t>
  </si>
  <si>
    <t>680.05.00.160-5000.07</t>
  </si>
  <si>
    <t>680.05.00.160-5000.08</t>
  </si>
  <si>
    <t>680.05.00.160-5000.09</t>
  </si>
  <si>
    <t>680.05.00.160-5000.10</t>
  </si>
  <si>
    <t>680.05.00.160-5000.11</t>
  </si>
  <si>
    <t>680.05.00.160-5000.12</t>
  </si>
  <si>
    <t>680.05.00.160-5000.99</t>
  </si>
  <si>
    <t>680.05.00.160-5100.00</t>
  </si>
  <si>
    <t>680.05.00.160-5100.01</t>
  </si>
  <si>
    <t>680.05.00.160-5100.02</t>
  </si>
  <si>
    <t>680.05.00.160-5100.03</t>
  </si>
  <si>
    <t>680.05.00.160-5100.04</t>
  </si>
  <si>
    <t>680.05.00.160-5100.05</t>
  </si>
  <si>
    <t>680.05.00.160-5100.06</t>
  </si>
  <si>
    <t>680.05.00.160-5100.07</t>
  </si>
  <si>
    <t>680.05.00.160-5100.08</t>
  </si>
  <si>
    <t>680.05.00.160-5100.09</t>
  </si>
  <si>
    <t>680.05.00.160-5100.10</t>
  </si>
  <si>
    <t>680.05.00.160-5100.11</t>
  </si>
  <si>
    <t>680.05.00.160-5100.12</t>
  </si>
  <si>
    <t>680.05.00.160-5100.13</t>
  </si>
  <si>
    <t>680.05.00.160-5100.14</t>
  </si>
  <si>
    <t>680.05.00.160-5100.15</t>
  </si>
  <si>
    <t>680.05.00.160-5100.16</t>
  </si>
  <si>
    <t>680.05.00.160-5100.17</t>
  </si>
  <si>
    <t>680.05.00.160-6000.01</t>
  </si>
  <si>
    <t>680.05.00.160-6000.15</t>
  </si>
  <si>
    <t>680.05.00.160-6200.02</t>
  </si>
  <si>
    <t>680.05.00.160-6200.09</t>
  </si>
  <si>
    <t>680.05.00.160-6280.40</t>
  </si>
  <si>
    <t>680.05.00.160-6600.04</t>
  </si>
  <si>
    <t>680.05.00.160-6600.07</t>
  </si>
  <si>
    <t>680.07.00.170-5000.01</t>
  </si>
  <si>
    <t>680.07.00.170-5000.02</t>
  </si>
  <si>
    <t>680.07.00.170-5000.03</t>
  </si>
  <si>
    <t>680.07.00.170-5000.04</t>
  </si>
  <si>
    <t>680.07.00.170-5000.05</t>
  </si>
  <si>
    <t>680.07.00.170-5000.06</t>
  </si>
  <si>
    <t>680.07.00.170-5000.07</t>
  </si>
  <si>
    <t>680.07.00.170-5000.08</t>
  </si>
  <si>
    <t>680.07.00.170-5000.09</t>
  </si>
  <si>
    <t>680.07.00.170-5000.10</t>
  </si>
  <si>
    <t>680.07.00.170-5000.11</t>
  </si>
  <si>
    <t>680.07.00.170-5000.12</t>
  </si>
  <si>
    <t>680.07.00.170-5100.00</t>
  </si>
  <si>
    <t>680.07.00.170-5100.01</t>
  </si>
  <si>
    <t>680.07.00.170-5100.02</t>
  </si>
  <si>
    <t>680.07.00.170-5100.03</t>
  </si>
  <si>
    <t>680.07.00.170-5100.04</t>
  </si>
  <si>
    <t>680.07.00.170-5100.05</t>
  </si>
  <si>
    <t>680.07.00.170-5100.06</t>
  </si>
  <si>
    <t>680.07.00.170-5100.07</t>
  </si>
  <si>
    <t>680.07.00.170-5100.08</t>
  </si>
  <si>
    <t>680.07.00.170-5100.09</t>
  </si>
  <si>
    <t>680.07.00.170-5100.10</t>
  </si>
  <si>
    <t>680.07.00.170-5100.11</t>
  </si>
  <si>
    <t>680.07.00.170-5100.12</t>
  </si>
  <si>
    <t>680.07.00.170-5100.13</t>
  </si>
  <si>
    <t>680.07.00.170-5100.14</t>
  </si>
  <si>
    <t>680.07.00.170-5100.15</t>
  </si>
  <si>
    <t>680.07.00.170-5100.16</t>
  </si>
  <si>
    <t>680.11.00.250-5000.01</t>
  </si>
  <si>
    <t>680.11.00.250-5000.02</t>
  </si>
  <si>
    <t>680.11.00.250-5000.03</t>
  </si>
  <si>
    <t>680.11.00.250-5000.04</t>
  </si>
  <si>
    <t>680.11.00.250-5000.05</t>
  </si>
  <si>
    <t>680.11.00.250-5000.06</t>
  </si>
  <si>
    <t>680.11.00.250-5000.07</t>
  </si>
  <si>
    <t>680.11.00.250-5000.08</t>
  </si>
  <si>
    <t>680.11.00.250-5000.09</t>
  </si>
  <si>
    <t>680.11.00.250-5000.10</t>
  </si>
  <si>
    <t>680.11.00.250-5000.11</t>
  </si>
  <si>
    <t>680.11.00.250-5000.12</t>
  </si>
  <si>
    <t>680.11.00.250-5100.00</t>
  </si>
  <si>
    <t>680.11.00.250-5100.01</t>
  </si>
  <si>
    <t>680.11.00.250-5100.02</t>
  </si>
  <si>
    <t>680.11.00.250-5100.03</t>
  </si>
  <si>
    <t>680.11.00.250-5100.04</t>
  </si>
  <si>
    <t>680.11.00.250-5100.05</t>
  </si>
  <si>
    <t>680.11.00.250-5100.06</t>
  </si>
  <si>
    <t>680.11.00.250-5100.07</t>
  </si>
  <si>
    <t>680.11.00.250-5100.08</t>
  </si>
  <si>
    <t>680.11.00.250-5100.09</t>
  </si>
  <si>
    <t>680.11.00.250-5100.10</t>
  </si>
  <si>
    <t>680.11.00.250-5100.11</t>
  </si>
  <si>
    <t>680.11.00.250-5100.12</t>
  </si>
  <si>
    <t>680.11.00.250-5100.13</t>
  </si>
  <si>
    <t>680.11.00.250-5100.14</t>
  </si>
  <si>
    <t>680.11.00.250-5100.15</t>
  </si>
  <si>
    <t>680.11.00.250-5100.16</t>
  </si>
  <si>
    <t>680.11.00.250-5100.17</t>
  </si>
  <si>
    <t>680.40.50.001-5000.01</t>
  </si>
  <si>
    <t>680.40.50.001-5000.02</t>
  </si>
  <si>
    <t>680.40.50.001-5000.03</t>
  </si>
  <si>
    <t>680.40.50.001-5000.04</t>
  </si>
  <si>
    <t>680.40.50.001-5000.05</t>
  </si>
  <si>
    <t>680.40.50.001-5000.06</t>
  </si>
  <si>
    <t>680.40.50.001-5000.07</t>
  </si>
  <si>
    <t>680.40.50.001-5000.08</t>
  </si>
  <si>
    <t>680.40.50.001-5000.09</t>
  </si>
  <si>
    <t>680.40.50.001-5000.10</t>
  </si>
  <si>
    <t>680.40.50.001-5000.11</t>
  </si>
  <si>
    <t>680.40.50.001-5000.12</t>
  </si>
  <si>
    <t>680.40.50.001-5000.99</t>
  </si>
  <si>
    <t>680.40.50.001-5100.00</t>
  </si>
  <si>
    <t>680.40.50.001-5100.01</t>
  </si>
  <si>
    <t>680.40.50.001-5100.02</t>
  </si>
  <si>
    <t>680.40.50.001-5100.03</t>
  </si>
  <si>
    <t>680.40.50.001-5100.04</t>
  </si>
  <si>
    <t>680.40.50.001-5100.05</t>
  </si>
  <si>
    <t>680.40.50.001-5100.06</t>
  </si>
  <si>
    <t>680.40.50.001-5100.07</t>
  </si>
  <si>
    <t>680.40.50.001-5100.08</t>
  </si>
  <si>
    <t>680.40.50.001-5100.09</t>
  </si>
  <si>
    <t>680.40.50.001-5100.10</t>
  </si>
  <si>
    <t>680.40.50.001-5100.11</t>
  </si>
  <si>
    <t>680.40.50.001-5100.12</t>
  </si>
  <si>
    <t>680.40.50.001-5100.13</t>
  </si>
  <si>
    <t>680.40.50.001-5100.14</t>
  </si>
  <si>
    <t>680.40.50.001-5100.15</t>
  </si>
  <si>
    <t>680.40.50.001-5100.16</t>
  </si>
  <si>
    <t>680.40.50.001-5100.17</t>
  </si>
  <si>
    <t>680.40.50.001-6000.19</t>
  </si>
  <si>
    <t>680.40.50.001-6200.09</t>
  </si>
  <si>
    <t>680.40.50.001-6600.04</t>
  </si>
  <si>
    <t>680.40.50.001-6600.07</t>
  </si>
  <si>
    <t>680.40.50.001-7000.03</t>
  </si>
  <si>
    <t>680.40.55.500-5000.01</t>
  </si>
  <si>
    <t>680.40.55.500-5000.02</t>
  </si>
  <si>
    <t>680.40.55.500-5000.03</t>
  </si>
  <si>
    <t>680.40.55.500-5000.04</t>
  </si>
  <si>
    <t>680.40.55.500-5000.05</t>
  </si>
  <si>
    <t>680.40.55.500-5000.06</t>
  </si>
  <si>
    <t>680.40.55.500-5000.07</t>
  </si>
  <si>
    <t>680.40.55.500-5000.08</t>
  </si>
  <si>
    <t>680.40.55.500-5000.09</t>
  </si>
  <si>
    <t>680.40.55.500-5000.10</t>
  </si>
  <si>
    <t>680.40.55.500-5000.11</t>
  </si>
  <si>
    <t>680.40.55.500-5000.12</t>
  </si>
  <si>
    <t>680.40.55.500-5000.99</t>
  </si>
  <si>
    <t>680.40.55.500-5100.00</t>
  </si>
  <si>
    <t>680.40.55.500-5100.01</t>
  </si>
  <si>
    <t>680.40.55.500-5100.02</t>
  </si>
  <si>
    <t>680.40.55.500-5100.03</t>
  </si>
  <si>
    <t>680.40.55.500-5100.04</t>
  </si>
  <si>
    <t>680.40.55.500-5100.05</t>
  </si>
  <si>
    <t>680.40.55.500-5100.06</t>
  </si>
  <si>
    <t>680.40.55.500-5100.07</t>
  </si>
  <si>
    <t>680.40.55.500-5100.08</t>
  </si>
  <si>
    <t>680.40.55.500-5100.09</t>
  </si>
  <si>
    <t>680.40.55.500-5100.10</t>
  </si>
  <si>
    <t>680.40.55.500-5100.11</t>
  </si>
  <si>
    <t>680.40.55.500-5100.12</t>
  </si>
  <si>
    <t>680.40.55.500-5100.13</t>
  </si>
  <si>
    <t>680.40.55.500-5100.14</t>
  </si>
  <si>
    <t>680.40.55.500-5100.15</t>
  </si>
  <si>
    <t>680.40.55.500-5100.16</t>
  </si>
  <si>
    <t>680.40.55.500-5100.17</t>
  </si>
  <si>
    <t>680.40.55.500-6400.01</t>
  </si>
  <si>
    <t>680.40.55.500-6600.07</t>
  </si>
  <si>
    <t>680.40.55.510-5000.01</t>
  </si>
  <si>
    <t>680.40.55.510-5000.02</t>
  </si>
  <si>
    <t>680.40.55.510-5000.03</t>
  </si>
  <si>
    <t>680.40.55.510-5000.04</t>
  </si>
  <si>
    <t>680.40.55.510-5000.05</t>
  </si>
  <si>
    <t>680.40.55.510-5000.06</t>
  </si>
  <si>
    <t>680.40.55.510-5000.07</t>
  </si>
  <si>
    <t>680.40.55.510-5000.08</t>
  </si>
  <si>
    <t>680.40.55.510-5000.09</t>
  </si>
  <si>
    <t>680.40.55.510-5000.10</t>
  </si>
  <si>
    <t>680.40.55.510-5000.11</t>
  </si>
  <si>
    <t>680.40.55.510-5000.12</t>
  </si>
  <si>
    <t>680.40.55.510-5100.00</t>
  </si>
  <si>
    <t>680.40.55.510-5100.01</t>
  </si>
  <si>
    <t>680.40.55.510-5100.02</t>
  </si>
  <si>
    <t>680.40.55.510-5100.03</t>
  </si>
  <si>
    <t>680.40.55.510-5100.04</t>
  </si>
  <si>
    <t>680.40.55.510-5100.05</t>
  </si>
  <si>
    <t>680.40.55.510-5100.06</t>
  </si>
  <si>
    <t>680.40.55.510-5100.07</t>
  </si>
  <si>
    <t>680.40.55.510-5100.08</t>
  </si>
  <si>
    <t>680.40.55.510-5100.09</t>
  </si>
  <si>
    <t>680.40.55.510-5100.10</t>
  </si>
  <si>
    <t>680.40.55.510-5100.11</t>
  </si>
  <si>
    <t>680.40.55.510-5100.12</t>
  </si>
  <si>
    <t>680.40.55.510-5100.13</t>
  </si>
  <si>
    <t>680.40.55.510-5100.14</t>
  </si>
  <si>
    <t>680.40.55.510-5100.15</t>
  </si>
  <si>
    <t>680.40.55.510-5100.16</t>
  </si>
  <si>
    <t>680.40.55.510-5100.17</t>
  </si>
  <si>
    <t>680.40.60.520-5000.01</t>
  </si>
  <si>
    <t>680.40.60.520-5000.02</t>
  </si>
  <si>
    <t>680.40.60.520-5000.03</t>
  </si>
  <si>
    <t>680.40.60.520-5000.04</t>
  </si>
  <si>
    <t>680.40.60.520-5000.05</t>
  </si>
  <si>
    <t>680.40.60.520-5000.06</t>
  </si>
  <si>
    <t>680.40.60.520-5000.07</t>
  </si>
  <si>
    <t>680.40.60.520-5000.08</t>
  </si>
  <si>
    <t>680.40.60.520-5000.09</t>
  </si>
  <si>
    <t>680.40.60.520-5000.10</t>
  </si>
  <si>
    <t>680.40.60.520-5000.11</t>
  </si>
  <si>
    <t>680.40.60.520-5000.12</t>
  </si>
  <si>
    <t>680.40.60.520-5000.99</t>
  </si>
  <si>
    <t>680.40.60.520-5100.00</t>
  </si>
  <si>
    <t>680.40.60.520-5100.01</t>
  </si>
  <si>
    <t>680.40.60.520-5100.02</t>
  </si>
  <si>
    <t>680.40.60.520-5100.03</t>
  </si>
  <si>
    <t>680.40.60.520-5100.04</t>
  </si>
  <si>
    <t>680.40.60.520-5100.05</t>
  </si>
  <si>
    <t>680.40.60.520-5100.06</t>
  </si>
  <si>
    <t>680.40.60.520-5100.07</t>
  </si>
  <si>
    <t>680.40.60.520-5100.08</t>
  </si>
  <si>
    <t>680.40.60.520-5100.09</t>
  </si>
  <si>
    <t>680.40.60.520-5100.10</t>
  </si>
  <si>
    <t>680.40.60.520-5100.11</t>
  </si>
  <si>
    <t>680.40.60.520-5100.12</t>
  </si>
  <si>
    <t>680.40.60.520-5100.13</t>
  </si>
  <si>
    <t>680.40.60.520-5100.14</t>
  </si>
  <si>
    <t>680.40.60.520-5100.15</t>
  </si>
  <si>
    <t>680.40.60.520-5100.16</t>
  </si>
  <si>
    <t>680.40.60.520-5100.17</t>
  </si>
  <si>
    <t>680.40.60.520-6200.02</t>
  </si>
  <si>
    <t>680.40.60.520-6400.05</t>
  </si>
  <si>
    <t>680.40.60.520-7000.03</t>
  </si>
  <si>
    <t>680.40.60.520-7000.99</t>
  </si>
  <si>
    <t>680.40.60.530-5000.01</t>
  </si>
  <si>
    <t>680.40.60.530-5000.02</t>
  </si>
  <si>
    <t>680.40.60.530-5000.03</t>
  </si>
  <si>
    <t>680.40.60.530-5000.04</t>
  </si>
  <si>
    <t>680.40.60.530-5000.05</t>
  </si>
  <si>
    <t>680.40.60.530-5000.06</t>
  </si>
  <si>
    <t>680.40.60.530-5000.07</t>
  </si>
  <si>
    <t>680.40.60.530-5000.08</t>
  </si>
  <si>
    <t>680.40.60.530-5000.09</t>
  </si>
  <si>
    <t>680.40.60.530-5000.10</t>
  </si>
  <si>
    <t>680.40.60.530-5000.11</t>
  </si>
  <si>
    <t>680.40.60.530-5000.12</t>
  </si>
  <si>
    <t>680.40.60.530-5100.00</t>
  </si>
  <si>
    <t>680.40.60.530-5100.01</t>
  </si>
  <si>
    <t>680.40.60.530-5100.02</t>
  </si>
  <si>
    <t>680.40.60.530-5100.03</t>
  </si>
  <si>
    <t>680.40.60.530-5100.04</t>
  </si>
  <si>
    <t>680.40.60.530-5100.05</t>
  </si>
  <si>
    <t>680.40.60.530-5100.06</t>
  </si>
  <si>
    <t>680.40.60.530-5100.07</t>
  </si>
  <si>
    <t>680.40.60.530-5100.08</t>
  </si>
  <si>
    <t>680.40.60.530-5100.09</t>
  </si>
  <si>
    <t>680.40.60.530-5100.10</t>
  </si>
  <si>
    <t>680.40.60.530-5100.11</t>
  </si>
  <si>
    <t>680.40.60.530-5100.12</t>
  </si>
  <si>
    <t>680.40.60.530-5100.13</t>
  </si>
  <si>
    <t>680.40.60.530-5100.14</t>
  </si>
  <si>
    <t>680.40.60.530-5100.15</t>
  </si>
  <si>
    <t>680.40.60.530-5100.16</t>
  </si>
  <si>
    <t>680.40.60.530-5100.17</t>
  </si>
  <si>
    <t>680.40.60.530-6400.05</t>
  </si>
  <si>
    <t>680.40.85.005-8900.02</t>
  </si>
  <si>
    <t>680.40.85.005-8900.04</t>
  </si>
  <si>
    <t>680.40.85.005-8900.09</t>
  </si>
  <si>
    <t>680.40.85.005-8900.22</t>
  </si>
  <si>
    <t>680.40.85.005-8910.02</t>
  </si>
  <si>
    <t>680.40.85.005-8910.04</t>
  </si>
  <si>
    <t>680.40.85.005-8910.09</t>
  </si>
  <si>
    <t>680.40.85.005-8910.22</t>
  </si>
  <si>
    <t>680.40.85.005-8910.99</t>
  </si>
  <si>
    <t>680.40.85.005-8920.01</t>
  </si>
  <si>
    <t>680.40.85.005-8920.02</t>
  </si>
  <si>
    <t>680.40.85.005-8920.04</t>
  </si>
  <si>
    <t>680.40.85.015-4500.22</t>
  </si>
  <si>
    <t>680.40.85.015-4500.23</t>
  </si>
  <si>
    <t>680.40.85.015-4500.24</t>
  </si>
  <si>
    <t>680.40.85.015-4500.41</t>
  </si>
  <si>
    <t>680.40.85.015-4700.01</t>
  </si>
  <si>
    <t>680.40.85.015-4700.02</t>
  </si>
  <si>
    <t>680.40.85.015-4700.07</t>
  </si>
  <si>
    <t>680.40.85.015-4700.09</t>
  </si>
  <si>
    <t>680.40.85.015-4700.11</t>
  </si>
  <si>
    <t>680.40.85.015-4700.19</t>
  </si>
  <si>
    <t>680.40.85.015-4700.21</t>
  </si>
  <si>
    <t>680.40.85.015-4850.01</t>
  </si>
  <si>
    <t>680.40.85.015-4850.07</t>
  </si>
  <si>
    <t>680.40.85.015-4850.10</t>
  </si>
  <si>
    <t>680.40.85.015-4850.12</t>
  </si>
  <si>
    <t>680.40.85.015-4850.13</t>
  </si>
  <si>
    <t>680.40.85.015-4850.29</t>
  </si>
  <si>
    <t>680.40.85.015-4850.35</t>
  </si>
  <si>
    <t>680.40.85.015-4900.00</t>
  </si>
  <si>
    <t>680.40.85.015-4900.03</t>
  </si>
  <si>
    <t>680.40.85.015-4900.88</t>
  </si>
  <si>
    <t>680.40.85.015-5000.01</t>
  </si>
  <si>
    <t>680.40.85.015-5000.02</t>
  </si>
  <si>
    <t>680.40.85.015-5000.03</t>
  </si>
  <si>
    <t>680.40.85.015-5000.04</t>
  </si>
  <si>
    <t>680.40.85.015-5000.06</t>
  </si>
  <si>
    <t>680.40.85.015-5000.07</t>
  </si>
  <si>
    <t>680.40.85.015-5000.08</t>
  </si>
  <si>
    <t>680.40.85.015-5000.10</t>
  </si>
  <si>
    <t>680.40.85.015-5000.11</t>
  </si>
  <si>
    <t>680.40.85.015-5000.12</t>
  </si>
  <si>
    <t>680.40.85.015-5000.99</t>
  </si>
  <si>
    <t>680.40.85.015-5100.00</t>
  </si>
  <si>
    <t>680.40.85.015-5100.01</t>
  </si>
  <si>
    <t>680.40.85.015-5100.02</t>
  </si>
  <si>
    <t>680.40.85.015-5100.03</t>
  </si>
  <si>
    <t>680.40.85.015-5100.04</t>
  </si>
  <si>
    <t>680.40.85.015-5100.05</t>
  </si>
  <si>
    <t>680.40.85.015-5100.06</t>
  </si>
  <si>
    <t>680.40.85.015-5100.07</t>
  </si>
  <si>
    <t>680.40.85.015-5100.08</t>
  </si>
  <si>
    <t>680.40.85.015-5100.09</t>
  </si>
  <si>
    <t>680.40.85.015-5100.10</t>
  </si>
  <si>
    <t>680.40.85.015-5100.11</t>
  </si>
  <si>
    <t>680.40.85.015-5100.12</t>
  </si>
  <si>
    <t>680.40.85.015-5100.15</t>
  </si>
  <si>
    <t>680.40.85.015-5100.17</t>
  </si>
  <si>
    <t>680.40.85.015-5100.98</t>
  </si>
  <si>
    <t>680.40.85.015-5100.99</t>
  </si>
  <si>
    <t>680.40.85.015-6000.01</t>
  </si>
  <si>
    <t>680.40.85.015-6000.09</t>
  </si>
  <si>
    <t>680.40.85.015-6000.10</t>
  </si>
  <si>
    <t>680.40.85.015-6000.12</t>
  </si>
  <si>
    <t>680.40.85.015-6000.15</t>
  </si>
  <si>
    <t>680.40.85.015-6000.18</t>
  </si>
  <si>
    <t>680.40.85.015-6100.01</t>
  </si>
  <si>
    <t>680.40.85.015-6100.02</t>
  </si>
  <si>
    <t>680.40.85.015-6100.03</t>
  </si>
  <si>
    <t>680.40.85.015-6200.01</t>
  </si>
  <si>
    <t>680.40.85.015-6200.02</t>
  </si>
  <si>
    <t>680.40.85.015-6200.03</t>
  </si>
  <si>
    <t>680.40.85.015-6200.04</t>
  </si>
  <si>
    <t>680.40.85.015-6200.05</t>
  </si>
  <si>
    <t>680.40.85.015-6200.09</t>
  </si>
  <si>
    <t>680.40.85.015-6200.10</t>
  </si>
  <si>
    <t>680.40.85.015-6280.13</t>
  </si>
  <si>
    <t>680.40.85.015-6280.27</t>
  </si>
  <si>
    <t>680.40.85.015-6280.28</t>
  </si>
  <si>
    <t>680.40.85.015-6280.29</t>
  </si>
  <si>
    <t>680.40.85.015-6280.30</t>
  </si>
  <si>
    <t>680.40.85.015-6280.31</t>
  </si>
  <si>
    <t>680.40.85.015-6280.32</t>
  </si>
  <si>
    <t>680.40.85.015-6280.33</t>
  </si>
  <si>
    <t>680.40.85.015-6280.34</t>
  </si>
  <si>
    <t>680.40.85.015-6280.35</t>
  </si>
  <si>
    <t>680.40.85.015-6280.40</t>
  </si>
  <si>
    <t>680.40.85.015-6300.01</t>
  </si>
  <si>
    <t>680.40.85.015-6300.02</t>
  </si>
  <si>
    <t>680.40.85.015-6350.01</t>
  </si>
  <si>
    <t>680.40.85.015-6350.02</t>
  </si>
  <si>
    <t>680.40.85.015-6350.03</t>
  </si>
  <si>
    <t>680.40.85.015-6375.08</t>
  </si>
  <si>
    <t>680.40.85.015-6400.01</t>
  </si>
  <si>
    <t>680.40.85.015-6400.02</t>
  </si>
  <si>
    <t>680.40.85.015-6400.03</t>
  </si>
  <si>
    <t>680.40.85.015-6400.04</t>
  </si>
  <si>
    <t>680.40.85.015-6400.05</t>
  </si>
  <si>
    <t>680.40.85.015-6400.07</t>
  </si>
  <si>
    <t>680.40.85.015-6400.20</t>
  </si>
  <si>
    <t>680.40.85.015-6500.01</t>
  </si>
  <si>
    <t>680.40.85.015-6500.04</t>
  </si>
  <si>
    <t>680.40.85.015-6600.01</t>
  </si>
  <si>
    <t>680.40.85.015-6600.03</t>
  </si>
  <si>
    <t>680.40.85.015-6600.04</t>
  </si>
  <si>
    <t>680.40.85.015-6600.06</t>
  </si>
  <si>
    <t>680.40.85.015-6600.07</t>
  </si>
  <si>
    <t>680.40.85.015-6600.16</t>
  </si>
  <si>
    <t>680.40.85.015-6600.25</t>
  </si>
  <si>
    <t>680.40.85.015-6600.26</t>
  </si>
  <si>
    <t>680.40.85.015-6600.28</t>
  </si>
  <si>
    <t>680.40.85.015-6600.32</t>
  </si>
  <si>
    <t>680.40.85.015-6600.36</t>
  </si>
  <si>
    <t>680.40.85.015-6700.99</t>
  </si>
  <si>
    <t>680.40.85.015-7000.03</t>
  </si>
  <si>
    <t>680.40.85.015-7000.99</t>
  </si>
  <si>
    <t>680.40.85.015-9887.01</t>
  </si>
  <si>
    <t>680.40.85.015-9887.02</t>
  </si>
  <si>
    <t>680.40.85.560-5000.01</t>
  </si>
  <si>
    <t>680.40.85.560-5000.02</t>
  </si>
  <si>
    <t>680.40.85.560-5000.03</t>
  </si>
  <si>
    <t>680.40.85.560-5000.04</t>
  </si>
  <si>
    <t>680.40.85.560-5000.06</t>
  </si>
  <si>
    <t>680.40.85.560-5000.07</t>
  </si>
  <si>
    <t>680.40.85.560-5000.08</t>
  </si>
  <si>
    <t>680.40.85.560-5000.10</t>
  </si>
  <si>
    <t>680.40.85.560-5000.11</t>
  </si>
  <si>
    <t>680.40.85.560-5000.12</t>
  </si>
  <si>
    <t>680.40.85.560-5000.99</t>
  </si>
  <si>
    <t>680.40.85.560-5100.00</t>
  </si>
  <si>
    <t>680.40.85.560-5100.01</t>
  </si>
  <si>
    <t>680.40.85.560-5100.02</t>
  </si>
  <si>
    <t>680.40.85.560-5100.03</t>
  </si>
  <si>
    <t>680.40.85.560-5100.04</t>
  </si>
  <si>
    <t>680.40.85.560-5100.05</t>
  </si>
  <si>
    <t>680.40.85.560-5100.06</t>
  </si>
  <si>
    <t>680.40.85.560-5100.07</t>
  </si>
  <si>
    <t>680.40.85.560-5100.08</t>
  </si>
  <si>
    <t>680.40.85.560-5100.09</t>
  </si>
  <si>
    <t>680.40.85.560-5100.10</t>
  </si>
  <si>
    <t>680.40.85.560-5100.11</t>
  </si>
  <si>
    <t>680.40.85.560-5100.12</t>
  </si>
  <si>
    <t>680.40.85.560-5100.15</t>
  </si>
  <si>
    <t>680.40.85.560-5100.17</t>
  </si>
  <si>
    <t>680.40.85.560-6000.01</t>
  </si>
  <si>
    <t>680.40.85.560-6000.09</t>
  </si>
  <si>
    <t>680.40.85.560-6000.10</t>
  </si>
  <si>
    <t>680.40.85.560-6000.18</t>
  </si>
  <si>
    <t>680.40.85.560-6200.02</t>
  </si>
  <si>
    <t>680.40.85.560-6200.04</t>
  </si>
  <si>
    <t>680.40.85.560-6200.05</t>
  </si>
  <si>
    <t>680.40.85.560-6200.09</t>
  </si>
  <si>
    <t>680.40.85.560-6280.13</t>
  </si>
  <si>
    <t>680.40.85.560-6280.14</t>
  </si>
  <si>
    <t>680.40.85.560-6280.27</t>
  </si>
  <si>
    <t>680.40.85.560-6280.28</t>
  </si>
  <si>
    <t>680.40.85.560-6280.29</t>
  </si>
  <si>
    <t>680.40.85.560-6280.30</t>
  </si>
  <si>
    <t>680.40.85.560-6280.31</t>
  </si>
  <si>
    <t>680.40.85.560-6280.34</t>
  </si>
  <si>
    <t>680.40.85.560-6300.01</t>
  </si>
  <si>
    <t>680.40.85.560-6350.01</t>
  </si>
  <si>
    <t>680.40.85.560-6350.03</t>
  </si>
  <si>
    <t>680.40.85.560-6350.04</t>
  </si>
  <si>
    <t>680.40.85.560-6375.02</t>
  </si>
  <si>
    <t>680.40.85.560-6375.08</t>
  </si>
  <si>
    <t>680.40.85.560-6400.02</t>
  </si>
  <si>
    <t>680.40.85.560-6400.07</t>
  </si>
  <si>
    <t>680.40.85.560-6400.19</t>
  </si>
  <si>
    <t>680.40.85.560-6600.01</t>
  </si>
  <si>
    <t>680.40.85.560-6600.04</t>
  </si>
  <si>
    <t>680.40.85.560-6600.05</t>
  </si>
  <si>
    <t>680.40.85.560-6600.07</t>
  </si>
  <si>
    <t>680.40.85.560-7000.99</t>
  </si>
  <si>
    <t>680.40.85.680-5000.01</t>
  </si>
  <si>
    <t>680.40.85.680-5000.02</t>
  </si>
  <si>
    <t>680.40.85.680-5000.03</t>
  </si>
  <si>
    <t>680.40.85.680-5000.04</t>
  </si>
  <si>
    <t>680.40.85.680-5000.06</t>
  </si>
  <si>
    <t>680.40.85.680-5000.07</t>
  </si>
  <si>
    <t>680.40.85.680-5000.08</t>
  </si>
  <si>
    <t>680.40.85.680-5000.10</t>
  </si>
  <si>
    <t>680.40.85.680-5000.11</t>
  </si>
  <si>
    <t>680.40.85.680-5000.12</t>
  </si>
  <si>
    <t>680.40.85.680-5000.99</t>
  </si>
  <si>
    <t>680.40.85.680-5100.00</t>
  </si>
  <si>
    <t>680.40.85.680-5100.01</t>
  </si>
  <si>
    <t>680.40.85.680-5100.02</t>
  </si>
  <si>
    <t>680.40.85.680-5100.03</t>
  </si>
  <si>
    <t>680.40.85.680-5100.04</t>
  </si>
  <si>
    <t>680.40.85.680-5100.05</t>
  </si>
  <si>
    <t>680.40.85.680-5100.06</t>
  </si>
  <si>
    <t>680.40.85.680-5100.07</t>
  </si>
  <si>
    <t>680.40.85.680-5100.08</t>
  </si>
  <si>
    <t>680.40.85.680-5100.09</t>
  </si>
  <si>
    <t>680.40.85.680-5100.10</t>
  </si>
  <si>
    <t>680.40.85.680-5100.11</t>
  </si>
  <si>
    <t>680.40.85.680-5100.12</t>
  </si>
  <si>
    <t>680.40.85.680-5100.15</t>
  </si>
  <si>
    <t>680.40.85.680-5100.17</t>
  </si>
  <si>
    <t>680.40.85.680-6000.01</t>
  </si>
  <si>
    <t>680.40.85.680-6000.09</t>
  </si>
  <si>
    <t>680.40.85.680-6100.01</t>
  </si>
  <si>
    <t>680.40.85.680-6200.02</t>
  </si>
  <si>
    <t>680.40.85.680-6200.05</t>
  </si>
  <si>
    <t>680.40.85.680-6200.09</t>
  </si>
  <si>
    <t>680.40.85.680-6280.14</t>
  </si>
  <si>
    <t>680.40.85.680-6280.27</t>
  </si>
  <si>
    <t>680.40.85.680-6280.30</t>
  </si>
  <si>
    <t>680.40.85.680-6280.34</t>
  </si>
  <si>
    <t>680.40.85.680-6300.01</t>
  </si>
  <si>
    <t>680.40.85.680-6350.03</t>
  </si>
  <si>
    <t>680.40.85.680-6350.04</t>
  </si>
  <si>
    <t>680.40.85.680-6400.02</t>
  </si>
  <si>
    <t>680.40.85.680-6400.04</t>
  </si>
  <si>
    <t>680.40.85.680-6400.07</t>
  </si>
  <si>
    <t>680.40.85.680-6400.09</t>
  </si>
  <si>
    <t>680.40.85.680-6400.19</t>
  </si>
  <si>
    <t>680.40.85.680-6600.01</t>
  </si>
  <si>
    <t>680.40.85.680-6600.04</t>
  </si>
  <si>
    <t>680.40.85.680-6600.07</t>
  </si>
  <si>
    <t>680.40.85.680-7000.03</t>
  </si>
  <si>
    <t>680.40.85.680-7000.99</t>
  </si>
  <si>
    <t>680.40.85.690-5000.01</t>
  </si>
  <si>
    <t>680.40.85.690-5000.02</t>
  </si>
  <si>
    <t>680.40.85.690-5000.03</t>
  </si>
  <si>
    <t>680.40.85.690-5000.04</t>
  </si>
  <si>
    <t>680.40.85.690-5000.06</t>
  </si>
  <si>
    <t>680.40.85.690-5000.07</t>
  </si>
  <si>
    <t>680.40.85.690-5000.08</t>
  </si>
  <si>
    <t>680.40.85.690-5000.10</t>
  </si>
  <si>
    <t>680.40.85.690-5000.11</t>
  </si>
  <si>
    <t>680.40.85.690-5000.12</t>
  </si>
  <si>
    <t>680.40.85.690-5000.99</t>
  </si>
  <si>
    <t>680.40.85.690-5100.00</t>
  </si>
  <si>
    <t>680.40.85.690-5100.01</t>
  </si>
  <si>
    <t>680.40.85.690-5100.02</t>
  </si>
  <si>
    <t>680.40.85.690-5100.03</t>
  </si>
  <si>
    <t>680.40.85.690-5100.04</t>
  </si>
  <si>
    <t>680.40.85.690-5100.05</t>
  </si>
  <si>
    <t>680.40.85.690-5100.06</t>
  </si>
  <si>
    <t>680.40.85.690-5100.07</t>
  </si>
  <si>
    <t>680.40.85.690-5100.08</t>
  </si>
  <si>
    <t>680.40.85.690-5100.09</t>
  </si>
  <si>
    <t>680.40.85.690-5100.10</t>
  </si>
  <si>
    <t>680.40.85.690-5100.11</t>
  </si>
  <si>
    <t>680.40.85.690-5100.12</t>
  </si>
  <si>
    <t>680.40.85.690-5100.15</t>
  </si>
  <si>
    <t>680.40.85.690-5100.17</t>
  </si>
  <si>
    <t>680.40.85.690-6000.09</t>
  </si>
  <si>
    <t>680.40.85.690-6200.02</t>
  </si>
  <si>
    <t>680.40.85.690-6200.05</t>
  </si>
  <si>
    <t>680.40.85.690-6200.12</t>
  </si>
  <si>
    <t>680.40.85.690-6280.14</t>
  </si>
  <si>
    <t>680.40.85.690-6280.30</t>
  </si>
  <si>
    <t>680.40.85.690-6280.32</t>
  </si>
  <si>
    <t>680.40.85.690-6280.33</t>
  </si>
  <si>
    <t>680.40.85.690-6300.01</t>
  </si>
  <si>
    <t>680.40.85.690-6350.03</t>
  </si>
  <si>
    <t>680.40.85.690-6400.02</t>
  </si>
  <si>
    <t>680.40.85.690-6400.04</t>
  </si>
  <si>
    <t>680.40.85.690-6400.07</t>
  </si>
  <si>
    <t>680.40.85.690-6600.01</t>
  </si>
  <si>
    <t>680.40.85.690-6600.04</t>
  </si>
  <si>
    <t>680.40.85.690-6600.07</t>
  </si>
  <si>
    <t>680.40.85.690-7000.03</t>
  </si>
  <si>
    <t>680.40.85.690-7000.08</t>
  </si>
  <si>
    <t>680.40.85.690-7000.99</t>
  </si>
  <si>
    <t>680.40.85.700-5000.01</t>
  </si>
  <si>
    <t>680.40.85.700-5000.02</t>
  </si>
  <si>
    <t>680.40.85.700-5000.03</t>
  </si>
  <si>
    <t>680.40.85.700-5000.04</t>
  </si>
  <si>
    <t>680.40.85.700-5000.06</t>
  </si>
  <si>
    <t>680.40.85.700-5000.07</t>
  </si>
  <si>
    <t>680.40.85.700-5000.08</t>
  </si>
  <si>
    <t>680.40.85.700-5000.10</t>
  </si>
  <si>
    <t>680.40.85.700-5000.11</t>
  </si>
  <si>
    <t>680.40.85.700-5000.12</t>
  </si>
  <si>
    <t>680.40.85.700-5000.99</t>
  </si>
  <si>
    <t>680.40.85.700-5100.00</t>
  </si>
  <si>
    <t>680.40.85.700-5100.01</t>
  </si>
  <si>
    <t>680.40.85.700-5100.02</t>
  </si>
  <si>
    <t>680.40.85.700-5100.03</t>
  </si>
  <si>
    <t>680.40.85.700-5100.04</t>
  </si>
  <si>
    <t>680.40.85.700-5100.05</t>
  </si>
  <si>
    <t>680.40.85.700-5100.06</t>
  </si>
  <si>
    <t>680.40.85.700-5100.07</t>
  </si>
  <si>
    <t>680.40.85.700-5100.08</t>
  </si>
  <si>
    <t>680.40.85.700-5100.09</t>
  </si>
  <si>
    <t>680.40.85.700-5100.10</t>
  </si>
  <si>
    <t>680.40.85.700-5100.11</t>
  </si>
  <si>
    <t>680.40.85.700-5100.12</t>
  </si>
  <si>
    <t>680.40.85.700-5100.15</t>
  </si>
  <si>
    <t>680.40.85.700-5100.17</t>
  </si>
  <si>
    <t>680.40.85.700-6000.09</t>
  </si>
  <si>
    <t>680.40.85.700-6200.02</t>
  </si>
  <si>
    <t>680.40.85.700-6200.05</t>
  </si>
  <si>
    <t>680.40.85.700-6280.14</t>
  </si>
  <si>
    <t>680.40.85.700-6280.30</t>
  </si>
  <si>
    <t>680.40.85.700-6280.32</t>
  </si>
  <si>
    <t>680.40.85.700-6280.35</t>
  </si>
  <si>
    <t>680.40.85.700-6350.01</t>
  </si>
  <si>
    <t>680.40.85.700-6350.03</t>
  </si>
  <si>
    <t>680.40.85.700-6400.07</t>
  </si>
  <si>
    <t>680.40.85.700-6600.01</t>
  </si>
  <si>
    <t>680.40.85.700-6600.04</t>
  </si>
  <si>
    <t>680.40.85.700-7000.03</t>
  </si>
  <si>
    <t>680.40.85.700-7000.99</t>
  </si>
  <si>
    <t>Depreciation Buildings</t>
  </si>
  <si>
    <t>Depreciation Building Improvements</t>
  </si>
  <si>
    <t>Depreciation Computer Hardware</t>
  </si>
  <si>
    <t>Depreciation Software</t>
  </si>
  <si>
    <t>Depreciation Machinery &amp; Equipment</t>
  </si>
  <si>
    <t>Depreciation Vehicles</t>
  </si>
  <si>
    <t>Depreciation Streets</t>
  </si>
  <si>
    <t>Depreciation Storm Drain</t>
  </si>
  <si>
    <t>Depreciation Water Rights</t>
  </si>
  <si>
    <t>Depreciation Water Wells &amp; Lines</t>
  </si>
  <si>
    <t>Capital Outlay Vehicles-Minor</t>
  </si>
  <si>
    <t>Capital Outlay Computer Hardware</t>
  </si>
  <si>
    <t>Capital Outlay Wells-Minor</t>
  </si>
  <si>
    <t>Capital Outlay Wells-Major</t>
  </si>
  <si>
    <t>Capital Outlay Pumps</t>
  </si>
  <si>
    <t>Capital Outlay Laboratory</t>
  </si>
  <si>
    <t>Capital Improvements-Water Land</t>
  </si>
  <si>
    <t>Capital Improvements-Water Line Maint/Rehab</t>
  </si>
  <si>
    <t>Capital Improvements-Water Line Repairs-Major</t>
  </si>
  <si>
    <t>Capital Improvements-Water Line Replacement/Imp</t>
  </si>
  <si>
    <t>Capital Improvements-Water Well Maint/Rehab</t>
  </si>
  <si>
    <t>Capital Improvements-Water Well Repairs-Major</t>
  </si>
  <si>
    <t>Capital Improvements-Water Well Replacement/Imp</t>
  </si>
  <si>
    <t>Capital Improvements-Water Tank Maint/Rehab</t>
  </si>
  <si>
    <t>Capital Improvements-Water Tank Repairs-Major</t>
  </si>
  <si>
    <t>Capital Improvements-Water Tank Replacement/Imp</t>
  </si>
  <si>
    <t>Capital Improvements-Water Surface Water System Maint/Rehab</t>
  </si>
  <si>
    <t>Capital Improvements-Water Surface Water System Repairs</t>
  </si>
  <si>
    <t>Capital Improvements-Water Surface Water System Replmt/Impr</t>
  </si>
  <si>
    <t>Capital Improvements-Water Arsenic Treatment</t>
  </si>
  <si>
    <t>Capital Improvements-Water Other Misc Improvements</t>
  </si>
  <si>
    <t>Capital Improvements-Water Security</t>
  </si>
  <si>
    <t>Capital Improvements-Water Viron</t>
  </si>
  <si>
    <t>Capital Improvements-Water Austin Water Main Improvement</t>
  </si>
  <si>
    <t>Capital Improvements-Water Louise Ave Surface Pipeline</t>
  </si>
  <si>
    <t>Capital Improvements-Water Survey Monument Restoration</t>
  </si>
  <si>
    <t>Capital Improvements-Water Water Tank</t>
  </si>
  <si>
    <t>Capital Improvements-Water Reclaimed Water Line New</t>
  </si>
  <si>
    <t>Capital Improvements-Water Well Treatment</t>
  </si>
  <si>
    <t>Capital Improvements-Water General</t>
  </si>
  <si>
    <t>Alternative Energy Fuel</t>
  </si>
  <si>
    <t>Capital Asset Expenditure Adjustments  Current Year Additions</t>
  </si>
  <si>
    <t>Capital Asset Expenditure Adjustments  Infrastructure Donations/Add</t>
  </si>
  <si>
    <t>Capital Asset Expenditure Adjustments  Disposals</t>
  </si>
  <si>
    <t>Capital Asset Expenditure Adjustments  Asset Transfer In</t>
  </si>
  <si>
    <t>Capital Asset Expenditure Adjustments  Asset Transfer Out</t>
  </si>
  <si>
    <t>Benefits Other Post Employment Benefits</t>
  </si>
  <si>
    <t>Debt Service-Principal LaSalle-Viron</t>
  </si>
  <si>
    <t>Debt Service-Principal State Energy Commission #2</t>
  </si>
  <si>
    <t>Debt Service-Principal 2003 A</t>
  </si>
  <si>
    <t>Debt Service-Principal 2012 Issue</t>
  </si>
  <si>
    <t>Debt Service-Interest LaSalle-Viron</t>
  </si>
  <si>
    <t>Debt Service-Interest State Energy Commission #2</t>
  </si>
  <si>
    <t>Debt Service-Interest 2003</t>
  </si>
  <si>
    <t>Debt Service-Interest 2012</t>
  </si>
  <si>
    <t>Debt Service-Interest Capitalized Interest</t>
  </si>
  <si>
    <t>Debt Service-Other Costs Admin/Audit Fees</t>
  </si>
  <si>
    <t>Debt Service-Other Costs Bond Issuance Costs</t>
  </si>
  <si>
    <t>Debt Service-Other Costs Amortization of Discount</t>
  </si>
  <si>
    <t>Charges for Services-Public Works Water Service Fee</t>
  </si>
  <si>
    <t>Charges for Services-Public Works Water-Billed Deposits</t>
  </si>
  <si>
    <t>Charges for Services-Public Works Penalties</t>
  </si>
  <si>
    <t>Charges for Services-Public Works Construction Water Services</t>
  </si>
  <si>
    <t>Investment Earnings Interest on Investments</t>
  </si>
  <si>
    <t>Investment Earnings Lease Trust Account</t>
  </si>
  <si>
    <t>Investment Earnings Trust Accounts</t>
  </si>
  <si>
    <t>Investment Earnings 2003 Issue</t>
  </si>
  <si>
    <t>Investment Earnings SSJID Trust Account</t>
  </si>
  <si>
    <t>Investment Earnings Market Value Change</t>
  </si>
  <si>
    <t>Investment Earnings Unallocated Investment Expense</t>
  </si>
  <si>
    <t>Other Revenue Sale of Property</t>
  </si>
  <si>
    <t>Other Revenue Misc Reimbursement</t>
  </si>
  <si>
    <t>Other Revenue Settlements</t>
  </si>
  <si>
    <t>Other Revenue Miscellaneous Receipts</t>
  </si>
  <si>
    <t>Other Revenue Rebates</t>
  </si>
  <si>
    <t>Other Revenue Discounts</t>
  </si>
  <si>
    <t>Other Revenue Water Conservation</t>
  </si>
  <si>
    <t>Other Financing Sources Undesignated</t>
  </si>
  <si>
    <t>Other Financing Sources Donated Infrastructure</t>
  </si>
  <si>
    <t>Other Financing Sources Op Transfer In-Payroll Tax Ben</t>
  </si>
  <si>
    <t>Benefits GASB 75 Expense</t>
  </si>
  <si>
    <t>Benefits Pension Expense</t>
  </si>
  <si>
    <t>Professional Services Consultant</t>
  </si>
  <si>
    <t>Supplies Protective Clothing</t>
  </si>
  <si>
    <t>Supplies-Public Works Laboratory</t>
  </si>
  <si>
    <t>Supplies-Public Works SSJID Surface Water</t>
  </si>
  <si>
    <t>Supplies-Public Works Water Treatment Chemicals</t>
  </si>
  <si>
    <t>Supplies-Public Works Water Treatment</t>
  </si>
  <si>
    <t>Supplies-Public Works Automated &amp; Hand Tools</t>
  </si>
  <si>
    <t>Supplies-Public Works Water Conservation</t>
  </si>
  <si>
    <t>Supplies-Public Works Water Distribution System</t>
  </si>
  <si>
    <t>Supplies-Public Works Fire Hydrants</t>
  </si>
  <si>
    <t>Supplies-Public Works Wells &amp; Pumps</t>
  </si>
  <si>
    <t>Supplies-Public Works Water Meters &amp; Boxes</t>
  </si>
  <si>
    <t>Dues &amp; Subscriptions Publications</t>
  </si>
  <si>
    <t>Operating Fees Operating Permits Reg</t>
  </si>
  <si>
    <t>Repairs &amp; Maintenance Major Repair &amp; Contingency</t>
  </si>
  <si>
    <t>Administrative Expenses Property Tax Assessments</t>
  </si>
  <si>
    <t>Bad Debt Expense Service Fees</t>
  </si>
  <si>
    <t>Bad Debt Expense Penalties</t>
  </si>
  <si>
    <t>Maintenance Agreements &amp; Licenses SCADA</t>
  </si>
  <si>
    <t>Operating Fees NPDES Permit Compliance</t>
  </si>
  <si>
    <t>Repairs &amp; Maintenance Testing/Certifications</t>
  </si>
  <si>
    <t>Administrative Expenses Public/Legal Advertisement</t>
  </si>
  <si>
    <t>Repairs &amp; Maintenance Well</t>
  </si>
  <si>
    <t>Provisional Budget</t>
  </si>
  <si>
    <t>Total Budget Request</t>
  </si>
  <si>
    <t>Debt Service</t>
  </si>
  <si>
    <t>Principal</t>
  </si>
  <si>
    <t>Interest</t>
  </si>
  <si>
    <t>Claims and Insurance</t>
  </si>
  <si>
    <t>Total Debt Service</t>
  </si>
  <si>
    <t>Fund 680</t>
  </si>
  <si>
    <t>Increasing for certification samples</t>
  </si>
  <si>
    <t>Finance</t>
  </si>
  <si>
    <t>add 500k for GAC Media Change Outs</t>
  </si>
  <si>
    <t>add 20k, the State is doing more inspections with GAC treatment</t>
  </si>
  <si>
    <t>add 500k - Increased water demand</t>
  </si>
  <si>
    <t>add 5k - growing number of wells</t>
  </si>
  <si>
    <t>Increased by $7000 due to server upgrade and replacement of existing radios</t>
  </si>
  <si>
    <t>add 500 - replacing worn gear</t>
  </si>
  <si>
    <t>680.45.40.000-5000.01</t>
  </si>
  <si>
    <t>680.45.40.000-5000.02</t>
  </si>
  <si>
    <t>680.45.40.000-5000.03</t>
  </si>
  <si>
    <t>680.45.40.000-5000.04</t>
  </si>
  <si>
    <t>680.45.40.000-5000.06</t>
  </si>
  <si>
    <t>680.45.40.000-5000.07</t>
  </si>
  <si>
    <t>680.45.40.000-5000.08</t>
  </si>
  <si>
    <t>680.45.40.000-5000.11</t>
  </si>
  <si>
    <t>680.45.40.000-5000.99</t>
  </si>
  <si>
    <t>680.45.40.000-5100.00</t>
  </si>
  <si>
    <t>680.45.40.000-5100.01</t>
  </si>
  <si>
    <t>680.45.40.000-5100.02</t>
  </si>
  <si>
    <t>680.45.40.000-5100.03</t>
  </si>
  <si>
    <t>680.45.40.000-5100.04</t>
  </si>
  <si>
    <t>680.45.40.000-5100.05</t>
  </si>
  <si>
    <t>680.45.40.000-5100.06</t>
  </si>
  <si>
    <t>680.45.40.000-5100.07</t>
  </si>
  <si>
    <t>680.45.40.000-5100.08</t>
  </si>
  <si>
    <t>680.45.40.000-5100.09</t>
  </si>
  <si>
    <t>680.45.40.000-5100.11</t>
  </si>
  <si>
    <t>680.45.40.000-5100.15</t>
  </si>
  <si>
    <t>680.45.40.000-5100.17</t>
  </si>
  <si>
    <t>680.45.40.000-6000.01</t>
  </si>
  <si>
    <t>680.45.40.000-6000.10</t>
  </si>
  <si>
    <t>680.45.40.000-6000.12</t>
  </si>
  <si>
    <t>680.45.40.000-6000.13</t>
  </si>
  <si>
    <t>680.45.40.000-6000.14</t>
  </si>
  <si>
    <t>680.45.40.000-6000.18</t>
  </si>
  <si>
    <t>680.45.40.000-6100.01</t>
  </si>
  <si>
    <t>680.45.40.000-6100.02</t>
  </si>
  <si>
    <t>680.45.40.000-6100.03</t>
  </si>
  <si>
    <t>680.45.40.000-6200.01</t>
  </si>
  <si>
    <t>680.45.40.000-6200.02</t>
  </si>
  <si>
    <t>680.45.40.000-6200.03</t>
  </si>
  <si>
    <t>680.45.40.000-6200.04</t>
  </si>
  <si>
    <t>680.45.40.000-6200.05</t>
  </si>
  <si>
    <t>680.45.40.000-6200.09</t>
  </si>
  <si>
    <t>680.45.40.000-6300.01</t>
  </si>
  <si>
    <t>680.45.40.000-6300.02</t>
  </si>
  <si>
    <t>680.45.40.000-6300.03</t>
  </si>
  <si>
    <t>680.45.40.000-6350.01</t>
  </si>
  <si>
    <t>680.45.40.000-6350.02</t>
  </si>
  <si>
    <t>680.45.40.000-6350.03</t>
  </si>
  <si>
    <t>680.45.40.000-6350.04</t>
  </si>
  <si>
    <t>680.45.40.000-6350.05</t>
  </si>
  <si>
    <t>680.45.40.000-6350.06</t>
  </si>
  <si>
    <t>680.45.40.000-6400.01</t>
  </si>
  <si>
    <t>680.45.40.000-6400.02</t>
  </si>
  <si>
    <t>680.45.40.000-6400.03</t>
  </si>
  <si>
    <t>680.45.40.000-6400.04</t>
  </si>
  <si>
    <t>680.45.40.000-6400.05</t>
  </si>
  <si>
    <t>680.45.40.000-6600.01</t>
  </si>
  <si>
    <t>680.45.40.000-6600.03</t>
  </si>
  <si>
    <t>680.45.40.000-6600.04</t>
  </si>
  <si>
    <t>680.45.40.000-6600.05</t>
  </si>
  <si>
    <t>680.45.40.000-6600.06</t>
  </si>
  <si>
    <t>680.45.40.000-6600.07</t>
  </si>
  <si>
    <t>680.45.40.000-6600.08</t>
  </si>
  <si>
    <t>680.45.40.000-6600.14</t>
  </si>
  <si>
    <t>680.45.40.000-6600.24</t>
  </si>
  <si>
    <t>680.45.40.000-6600.25</t>
  </si>
  <si>
    <t>680.45.40.000-6600.26</t>
  </si>
  <si>
    <t>680.45.40.000-6600.27</t>
  </si>
  <si>
    <t>680.45.40.000-6600.29</t>
  </si>
  <si>
    <t>680.45.40.000-6600.30</t>
  </si>
  <si>
    <t>680.45.40.000-7000.03</t>
  </si>
  <si>
    <t>680.45.40.000-7000.04</t>
  </si>
  <si>
    <t>680.45.40.000-7000.07</t>
  </si>
  <si>
    <t>680.45.40.000-7000.08</t>
  </si>
  <si>
    <t>680.45.40.000-7000.12</t>
  </si>
  <si>
    <t>680.45.40.000-7000.99</t>
  </si>
  <si>
    <t>680.45.41.000-5000.01</t>
  </si>
  <si>
    <t>680.45.41.000-5000.02</t>
  </si>
  <si>
    <t>680.45.41.000-5000.03</t>
  </si>
  <si>
    <t>680.45.41.000-5000.04</t>
  </si>
  <si>
    <t>680.45.41.000-5000.06</t>
  </si>
  <si>
    <t>680.45.41.000-5000.07</t>
  </si>
  <si>
    <t>680.45.41.000-5000.08</t>
  </si>
  <si>
    <t>680.45.41.000-5000.11</t>
  </si>
  <si>
    <t>680.45.41.000-5000.99</t>
  </si>
  <si>
    <t>680.45.41.000-5100.00</t>
  </si>
  <si>
    <t>680.45.41.000-5100.01</t>
  </si>
  <si>
    <t>680.45.41.000-5100.02</t>
  </si>
  <si>
    <t>680.45.41.000-5100.03</t>
  </si>
  <si>
    <t>680.45.41.000-5100.04</t>
  </si>
  <si>
    <t>680.45.41.000-5100.05</t>
  </si>
  <si>
    <t>680.45.41.000-5100.06</t>
  </si>
  <si>
    <t>680.45.41.000-5100.07</t>
  </si>
  <si>
    <t>680.45.41.000-5100.08</t>
  </si>
  <si>
    <t>680.45.41.000-5100.09</t>
  </si>
  <si>
    <t>680.45.41.000-5100.11</t>
  </si>
  <si>
    <t>680.45.41.000-5100.15</t>
  </si>
  <si>
    <t>680.45.41.000-5100.17</t>
  </si>
  <si>
    <t>680.45.41.000-6000.01</t>
  </si>
  <si>
    <t>680.45.41.000-6000.10</t>
  </si>
  <si>
    <t>680.45.41.000-6000.12</t>
  </si>
  <si>
    <t>680.45.41.000-6000.13</t>
  </si>
  <si>
    <t>680.45.41.000-6000.14</t>
  </si>
  <si>
    <t>680.45.41.000-6000.18</t>
  </si>
  <si>
    <t>680.45.41.000-6100.01</t>
  </si>
  <si>
    <t>680.45.41.000-6100.02</t>
  </si>
  <si>
    <t>680.45.41.000-6100.03</t>
  </si>
  <si>
    <t>680.45.41.000-6200.01</t>
  </si>
  <si>
    <t>680.45.41.000-6200.02</t>
  </si>
  <si>
    <t>680.45.41.000-6200.03</t>
  </si>
  <si>
    <t>680.45.41.000-6200.04</t>
  </si>
  <si>
    <t>680.45.41.000-6200.05</t>
  </si>
  <si>
    <t>680.45.41.000-6200.09</t>
  </si>
  <si>
    <t>680.45.41.000-6300.01</t>
  </si>
  <si>
    <t>680.45.41.000-6300.02</t>
  </si>
  <si>
    <t>680.45.41.000-6300.03</t>
  </si>
  <si>
    <t>680.45.41.000-6350.01</t>
  </si>
  <si>
    <t>680.45.41.000-6350.02</t>
  </si>
  <si>
    <t>680.45.41.000-6350.03</t>
  </si>
  <si>
    <t>680.45.41.000-6350.04</t>
  </si>
  <si>
    <t>680.45.41.000-6350.05</t>
  </si>
  <si>
    <t>680.45.41.000-6350.06</t>
  </si>
  <si>
    <t>680.45.41.000-6400.01</t>
  </si>
  <si>
    <t>680.45.41.000-6400.02</t>
  </si>
  <si>
    <t>680.45.41.000-6400.03</t>
  </si>
  <si>
    <t>680.45.41.000-6400.04</t>
  </si>
  <si>
    <t>680.45.41.000-6400.05</t>
  </si>
  <si>
    <t>680.45.41.000-6600.01</t>
  </si>
  <si>
    <t>680.45.41.000-6600.03</t>
  </si>
  <si>
    <t>680.45.41.000-6600.04</t>
  </si>
  <si>
    <t>680.45.41.000-6600.05</t>
  </si>
  <si>
    <t>680.45.41.000-6600.06</t>
  </si>
  <si>
    <t>680.45.41.000-6600.07</t>
  </si>
  <si>
    <t>680.45.41.000-6600.08</t>
  </si>
  <si>
    <t>680.45.41.000-6600.14</t>
  </si>
  <si>
    <t>680.45.41.000-6600.24</t>
  </si>
  <si>
    <t>680.45.41.000-6600.25</t>
  </si>
  <si>
    <t>680.45.41.000-6600.26</t>
  </si>
  <si>
    <t>680.45.41.000-6600.27</t>
  </si>
  <si>
    <t>680.45.41.000-6600.29</t>
  </si>
  <si>
    <t>680.45.41.000-6600.30</t>
  </si>
  <si>
    <t>680.45.41.000-7000.03</t>
  </si>
  <si>
    <t>680.45.41.000-7000.04</t>
  </si>
  <si>
    <t>680.45.41.000-7000.07</t>
  </si>
  <si>
    <t>680.45.41.000-7000.08</t>
  </si>
  <si>
    <t>680.45.41.000-7000.12</t>
  </si>
  <si>
    <t>680.45.41.000-7000.99</t>
  </si>
  <si>
    <t xml:space="preserve">Benefits Other Post Employment Benefits </t>
  </si>
  <si>
    <t>Professional Services Compliance Monitoring</t>
  </si>
  <si>
    <t>Professional Services IW Pre Analysis</t>
  </si>
  <si>
    <t>Dues &amp; Subscriptions Certifications</t>
  </si>
  <si>
    <t>Maintenance Agreements &amp; Licenses Traffic Control</t>
  </si>
  <si>
    <t>Maintenance Agreements &amp; Licenses Streetlights</t>
  </si>
  <si>
    <t>Administrative Expenses Employee Recognition</t>
  </si>
  <si>
    <t>Administrative Expenses Filing/Recording Fee</t>
  </si>
  <si>
    <t>Administrative Expenses Marketing</t>
  </si>
  <si>
    <t>Administrative Expenses Support Services-Direct Labor</t>
  </si>
  <si>
    <t>Administrative Expenses Administration &amp; Planning</t>
  </si>
  <si>
    <t>Administrative Expenses Other Expenses</t>
  </si>
  <si>
    <t>Capital Outlay Furniture</t>
  </si>
  <si>
    <t>0</t>
  </si>
  <si>
    <t>Fines and Penalties</t>
  </si>
  <si>
    <t>User Service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</si>
</sst>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07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1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/>
    <xf numFmtId="37" fontId="10" fillId="0" borderId="0" xfId="0" applyNumberFormat="1" applyFont="1" applyFill="1" applyBorder="1" applyAlignment="1" applyProtection="1">
      <alignment vertical="center" wrapText="1"/>
    </xf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37" fontId="9" fillId="6" borderId="5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0-02T161819.268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textbox3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  <cell r="M1" t="str">
            <v>textbox129</v>
          </cell>
        </row>
        <row r="2">
          <cell r="A2" t="str">
            <v>680.40.85.015-4500.22</v>
          </cell>
          <cell r="B2" t="str">
            <v>4500.22</v>
          </cell>
          <cell r="C2" t="str">
            <v>680.40.85.015</v>
          </cell>
          <cell r="D2">
            <v>11731350</v>
          </cell>
          <cell r="E2">
            <v>0</v>
          </cell>
          <cell r="F2">
            <v>11731350</v>
          </cell>
          <cell r="G2">
            <v>0</v>
          </cell>
          <cell r="H2">
            <v>0</v>
          </cell>
          <cell r="I2">
            <v>3853476.3</v>
          </cell>
          <cell r="J2">
            <v>7877873.7000000002</v>
          </cell>
          <cell r="K2">
            <v>0.33</v>
          </cell>
          <cell r="L2">
            <v>3697323.79</v>
          </cell>
          <cell r="M2" t="str">
            <v>4500.22 - Charges for Services-Public Works Water Service Fee</v>
          </cell>
        </row>
        <row r="3">
          <cell r="A3" t="str">
            <v>680.40.85.015-4500.23</v>
          </cell>
          <cell r="B3" t="str">
            <v>4500.23</v>
          </cell>
          <cell r="C3" t="str">
            <v>680.40.85.015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  <cell r="M3" t="str">
            <v>4500.23 - Charges for Services-Public Works Water-Billed Deposits</v>
          </cell>
        </row>
        <row r="4">
          <cell r="A4" t="str">
            <v>680.40.85.015-4500.24</v>
          </cell>
          <cell r="B4" t="str">
            <v>4500.24</v>
          </cell>
          <cell r="C4" t="str">
            <v>680.40.85.015</v>
          </cell>
          <cell r="D4">
            <v>191340</v>
          </cell>
          <cell r="E4">
            <v>0</v>
          </cell>
          <cell r="F4">
            <v>191340</v>
          </cell>
          <cell r="G4">
            <v>0</v>
          </cell>
          <cell r="H4">
            <v>0</v>
          </cell>
          <cell r="I4">
            <v>25</v>
          </cell>
          <cell r="J4">
            <v>191315</v>
          </cell>
          <cell r="K4">
            <v>0</v>
          </cell>
          <cell r="L4">
            <v>55996.56</v>
          </cell>
          <cell r="M4" t="str">
            <v>4500.24 - Charges for Services-Public Works Penalties</v>
          </cell>
        </row>
        <row r="5">
          <cell r="A5" t="str">
            <v>690.40.85.015-4500.25</v>
          </cell>
          <cell r="B5" t="str">
            <v>4500.25</v>
          </cell>
          <cell r="C5" t="str">
            <v>690.40.85.015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  <cell r="M5" t="str">
            <v>4500.25 - Charges for Services-Public Works Connection Fee</v>
          </cell>
        </row>
        <row r="6">
          <cell r="A6" t="str">
            <v>690.40.85.015-4500.26</v>
          </cell>
          <cell r="B6" t="str">
            <v>4500.26</v>
          </cell>
          <cell r="C6" t="str">
            <v>690.40.85.015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>4500.26 - Charges for Services-Public Works Connection Capital Imp(CI)Fee</v>
          </cell>
        </row>
        <row r="7">
          <cell r="A7" t="str">
            <v>690.40.85.015-4500.27</v>
          </cell>
          <cell r="B7" t="str">
            <v>4500.27</v>
          </cell>
          <cell r="C7" t="str">
            <v>690.40.85.015</v>
          </cell>
          <cell r="D7">
            <v>197050</v>
          </cell>
          <cell r="E7">
            <v>0</v>
          </cell>
          <cell r="F7">
            <v>197050</v>
          </cell>
          <cell r="G7">
            <v>0</v>
          </cell>
          <cell r="H7">
            <v>0</v>
          </cell>
          <cell r="I7">
            <v>86990</v>
          </cell>
          <cell r="J7">
            <v>110060</v>
          </cell>
          <cell r="K7">
            <v>0.44</v>
          </cell>
          <cell r="L7">
            <v>55956</v>
          </cell>
          <cell r="M7" t="str">
            <v>4500.27 - Charges for Services-Public Works Meter Installation Fee</v>
          </cell>
        </row>
        <row r="8">
          <cell r="A8" t="str">
            <v>690.40.85.015-4500.28</v>
          </cell>
          <cell r="B8" t="str">
            <v>4500.28</v>
          </cell>
          <cell r="C8" t="str">
            <v>690.40.85.015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  <cell r="M8" t="str">
            <v>4500.28 - Charges for Services-Public Works Surface Water Fee</v>
          </cell>
        </row>
        <row r="9">
          <cell r="A9" t="str">
            <v>690.40.85.015-4500.29</v>
          </cell>
          <cell r="B9" t="str">
            <v>4500.29</v>
          </cell>
          <cell r="C9" t="str">
            <v>690.40.85.015</v>
          </cell>
          <cell r="D9">
            <v>2541250</v>
          </cell>
          <cell r="E9">
            <v>0</v>
          </cell>
          <cell r="F9">
            <v>2541250</v>
          </cell>
          <cell r="G9">
            <v>0</v>
          </cell>
          <cell r="H9">
            <v>0</v>
          </cell>
          <cell r="I9">
            <v>1198413</v>
          </cell>
          <cell r="J9">
            <v>1342837</v>
          </cell>
          <cell r="K9">
            <v>0.47</v>
          </cell>
          <cell r="L9">
            <v>719235</v>
          </cell>
          <cell r="M9" t="str">
            <v>4500.29 - Charges for Services-Public Works Water Debt Service Fee</v>
          </cell>
        </row>
        <row r="10">
          <cell r="A10" t="str">
            <v>690.40.85.015-4500.30</v>
          </cell>
          <cell r="B10" t="str">
            <v>4500.30</v>
          </cell>
          <cell r="C10" t="str">
            <v>690.40.85.015</v>
          </cell>
          <cell r="D10">
            <v>79000</v>
          </cell>
          <cell r="E10">
            <v>0</v>
          </cell>
          <cell r="F10">
            <v>79000</v>
          </cell>
          <cell r="G10">
            <v>0</v>
          </cell>
          <cell r="H10">
            <v>0</v>
          </cell>
          <cell r="I10">
            <v>34182</v>
          </cell>
          <cell r="J10">
            <v>44818</v>
          </cell>
          <cell r="K10">
            <v>0.43</v>
          </cell>
          <cell r="L10">
            <v>22306</v>
          </cell>
          <cell r="M10" t="str">
            <v>4500.30 - Charges for Services-Public Works Water Capital Fee</v>
          </cell>
        </row>
        <row r="11">
          <cell r="A11" t="str">
            <v>700.40.85.015-4500.31</v>
          </cell>
          <cell r="B11" t="str">
            <v>4500.31</v>
          </cell>
          <cell r="C11" t="str">
            <v>700.40.85.015</v>
          </cell>
          <cell r="D11">
            <v>1849565</v>
          </cell>
          <cell r="E11">
            <v>0</v>
          </cell>
          <cell r="F11">
            <v>1849565</v>
          </cell>
          <cell r="G11">
            <v>0</v>
          </cell>
          <cell r="H11">
            <v>0</v>
          </cell>
          <cell r="I11">
            <v>943153</v>
          </cell>
          <cell r="J11">
            <v>906412</v>
          </cell>
          <cell r="K11">
            <v>0.51</v>
          </cell>
          <cell r="L11">
            <v>615299</v>
          </cell>
          <cell r="M11" t="str">
            <v>4500.31 - Charges for Services-Public Works Water PFIP Zone 12</v>
          </cell>
        </row>
        <row r="12">
          <cell r="A12" t="str">
            <v>680.40.85.015-4500.41</v>
          </cell>
          <cell r="B12" t="str">
            <v>4500.41</v>
          </cell>
          <cell r="C12" t="str">
            <v>680.40.85.015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950</v>
          </cell>
          <cell r="J12">
            <v>-950</v>
          </cell>
          <cell r="K12" t="str">
            <v>+++</v>
          </cell>
          <cell r="L12">
            <v>5645</v>
          </cell>
          <cell r="M12" t="str">
            <v>4500.41 - Charges for Services-Public Works Construction Water Services</v>
          </cell>
        </row>
        <row r="13">
          <cell r="A13" t="str">
            <v>670.40.75.001-4500.46</v>
          </cell>
          <cell r="B13" t="str">
            <v>4500.46</v>
          </cell>
          <cell r="C13" t="str">
            <v>670.40.75.001</v>
          </cell>
          <cell r="D13">
            <v>235200</v>
          </cell>
          <cell r="E13">
            <v>0</v>
          </cell>
          <cell r="F13">
            <v>235200</v>
          </cell>
          <cell r="G13">
            <v>0</v>
          </cell>
          <cell r="H13">
            <v>0</v>
          </cell>
          <cell r="I13">
            <v>91585.52</v>
          </cell>
          <cell r="J13">
            <v>143614.48000000001</v>
          </cell>
          <cell r="K13">
            <v>0.39</v>
          </cell>
          <cell r="L13">
            <v>59640</v>
          </cell>
          <cell r="M13" t="str">
            <v>4500.46 - Charges for Services-Public Works Solid Waste - Service Initiation</v>
          </cell>
        </row>
        <row r="14">
          <cell r="A14" t="str">
            <v>680.40.85.015-4700.01</v>
          </cell>
          <cell r="B14" t="str">
            <v>4700.01</v>
          </cell>
          <cell r="C14" t="str">
            <v>680.40.85.015</v>
          </cell>
          <cell r="D14">
            <v>350000</v>
          </cell>
          <cell r="E14">
            <v>0</v>
          </cell>
          <cell r="F14">
            <v>350000</v>
          </cell>
          <cell r="G14">
            <v>0</v>
          </cell>
          <cell r="H14">
            <v>0</v>
          </cell>
          <cell r="I14">
            <v>0</v>
          </cell>
          <cell r="J14">
            <v>350000</v>
          </cell>
          <cell r="K14">
            <v>0</v>
          </cell>
          <cell r="L14">
            <v>30664.639999999999</v>
          </cell>
          <cell r="M14" t="str">
            <v>4700.01 - Investment Earnings Interest on Investments</v>
          </cell>
        </row>
        <row r="15">
          <cell r="A15" t="str">
            <v>690.40.85.015-4700.01</v>
          </cell>
          <cell r="B15" t="str">
            <v>4700.01</v>
          </cell>
          <cell r="C15" t="str">
            <v>690.40.85.015</v>
          </cell>
          <cell r="D15">
            <v>30000</v>
          </cell>
          <cell r="E15">
            <v>0</v>
          </cell>
          <cell r="F15">
            <v>30000</v>
          </cell>
          <cell r="G15">
            <v>0</v>
          </cell>
          <cell r="H15">
            <v>0</v>
          </cell>
          <cell r="I15">
            <v>0</v>
          </cell>
          <cell r="J15">
            <v>30000</v>
          </cell>
          <cell r="K15">
            <v>0</v>
          </cell>
          <cell r="L15">
            <v>6750.89</v>
          </cell>
          <cell r="M15" t="str">
            <v>4700.01 - Investment Earnings Interest on Investments</v>
          </cell>
        </row>
        <row r="16">
          <cell r="A16" t="str">
            <v>700.40.85.015-4700.01</v>
          </cell>
          <cell r="B16" t="str">
            <v>4700.01</v>
          </cell>
          <cell r="C16" t="str">
            <v>700.40.85.015</v>
          </cell>
          <cell r="D16">
            <v>12100</v>
          </cell>
          <cell r="E16">
            <v>0</v>
          </cell>
          <cell r="F16">
            <v>12100</v>
          </cell>
          <cell r="G16">
            <v>0</v>
          </cell>
          <cell r="H16">
            <v>0</v>
          </cell>
          <cell r="I16">
            <v>0</v>
          </cell>
          <cell r="J16">
            <v>12100</v>
          </cell>
          <cell r="K16">
            <v>0</v>
          </cell>
          <cell r="L16">
            <v>5013.72</v>
          </cell>
          <cell r="M16" t="str">
            <v>4700.01 - Investment Earnings Interest on Investments</v>
          </cell>
        </row>
        <row r="17">
          <cell r="A17" t="str">
            <v>680.40.85.015-4700.02</v>
          </cell>
          <cell r="B17" t="str">
            <v>4700.02</v>
          </cell>
          <cell r="C17" t="str">
            <v>680.40.85.015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  <cell r="M17" t="str">
            <v>4700.02 - Investment Earnings Lease Trust Account</v>
          </cell>
        </row>
        <row r="18">
          <cell r="A18" t="str">
            <v>680.40.85.015-4700.07</v>
          </cell>
          <cell r="B18" t="str">
            <v>4700.07</v>
          </cell>
          <cell r="C18" t="str">
            <v>680.40.85.015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  <cell r="M18" t="str">
            <v>4700.07 - Investment Earnings Trust Accounts</v>
          </cell>
        </row>
        <row r="19">
          <cell r="A19" t="str">
            <v>680.40.85.015-4700.09</v>
          </cell>
          <cell r="B19" t="str">
            <v>4700.09</v>
          </cell>
          <cell r="C19" t="str">
            <v>680.40.85.015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  <cell r="M19" t="str">
            <v>4700.09 - Investment Earnings 2003 Issue</v>
          </cell>
        </row>
        <row r="20">
          <cell r="A20" t="str">
            <v>690.40.85.015-4700.09</v>
          </cell>
          <cell r="B20" t="str">
            <v>4700.09</v>
          </cell>
          <cell r="C20" t="str">
            <v>690.40.85.015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  <cell r="L20">
            <v>0</v>
          </cell>
          <cell r="M20" t="str">
            <v>4700.09 - Investment Earnings 2003 Issue</v>
          </cell>
        </row>
        <row r="21">
          <cell r="A21" t="str">
            <v>680.40.85.015-4700.11</v>
          </cell>
          <cell r="B21" t="str">
            <v>4700.11</v>
          </cell>
          <cell r="C21" t="str">
            <v>680.40.85.015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  <cell r="M21" t="str">
            <v>4700.11 - Investment Earnings SSJID Trust Account</v>
          </cell>
        </row>
        <row r="22">
          <cell r="A22" t="str">
            <v>690.40.85.015-4700.11</v>
          </cell>
          <cell r="B22" t="str">
            <v>4700.11</v>
          </cell>
          <cell r="C22" t="str">
            <v>690.40.85.015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  <cell r="M22" t="str">
            <v>4700.11 - Investment Earnings SSJID Trust Account</v>
          </cell>
        </row>
        <row r="23">
          <cell r="A23" t="str">
            <v>700.40.85.015-4700.12</v>
          </cell>
          <cell r="B23" t="str">
            <v>4700.12</v>
          </cell>
          <cell r="C23" t="str">
            <v>700.40.85.015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4700.12 - Investment Earnings Zone12/Well #25</v>
          </cell>
        </row>
        <row r="24">
          <cell r="A24" t="str">
            <v>700.40.85.015-4700.13</v>
          </cell>
          <cell r="B24" t="str">
            <v>4700.13</v>
          </cell>
          <cell r="C24" t="str">
            <v>700.40.85.015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  <cell r="L24">
            <v>0</v>
          </cell>
          <cell r="M24" t="str">
            <v>4700.13 - Investment Earnings Zone 12/Well #26</v>
          </cell>
        </row>
        <row r="25">
          <cell r="A25" t="str">
            <v>680.40.85.015-4700.19</v>
          </cell>
          <cell r="B25" t="str">
            <v>4700.19</v>
          </cell>
          <cell r="C25" t="str">
            <v>680.40.85.015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  <cell r="M25" t="str">
            <v>4700.19 - Investment Earnings Market Value Change</v>
          </cell>
        </row>
        <row r="26">
          <cell r="A26" t="str">
            <v>690.40.85.015-4700.19</v>
          </cell>
          <cell r="B26" t="str">
            <v>4700.19</v>
          </cell>
          <cell r="C26" t="str">
            <v>690.40.85.015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4700.19 - Investment Earnings Market Value Change</v>
          </cell>
        </row>
        <row r="27">
          <cell r="A27" t="str">
            <v>700.40.85.015-4700.19</v>
          </cell>
          <cell r="B27" t="str">
            <v>4700.19</v>
          </cell>
          <cell r="C27" t="str">
            <v>700.40.85.015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4700.19 - Investment Earnings Market Value Change</v>
          </cell>
        </row>
        <row r="28">
          <cell r="A28" t="str">
            <v>680.40.85.015-4700.21</v>
          </cell>
          <cell r="B28" t="str">
            <v>4700.21</v>
          </cell>
          <cell r="C28" t="str">
            <v>680.40.85.015</v>
          </cell>
          <cell r="D28">
            <v>-35000</v>
          </cell>
          <cell r="E28">
            <v>0</v>
          </cell>
          <cell r="F28">
            <v>-35000</v>
          </cell>
          <cell r="G28">
            <v>0</v>
          </cell>
          <cell r="H28">
            <v>0</v>
          </cell>
          <cell r="I28">
            <v>0</v>
          </cell>
          <cell r="J28">
            <v>-35000</v>
          </cell>
          <cell r="K28">
            <v>0</v>
          </cell>
          <cell r="L28">
            <v>-6398.98</v>
          </cell>
          <cell r="M28" t="str">
            <v>4700.21 - Investment Earnings Unallocated Investment Expense</v>
          </cell>
        </row>
        <row r="29">
          <cell r="A29" t="str">
            <v>690.40.85.015-4700.21</v>
          </cell>
          <cell r="B29" t="str">
            <v>4700.21</v>
          </cell>
          <cell r="C29" t="str">
            <v>690.40.85.015</v>
          </cell>
          <cell r="D29">
            <v>-5400</v>
          </cell>
          <cell r="E29">
            <v>0</v>
          </cell>
          <cell r="F29">
            <v>-5400</v>
          </cell>
          <cell r="G29">
            <v>0</v>
          </cell>
          <cell r="H29">
            <v>0</v>
          </cell>
          <cell r="I29">
            <v>0</v>
          </cell>
          <cell r="J29">
            <v>-5400</v>
          </cell>
          <cell r="K29">
            <v>0</v>
          </cell>
          <cell r="L29">
            <v>-1408.57</v>
          </cell>
          <cell r="M29" t="str">
            <v>4700.21 - Investment Earnings Unallocated Investment Expense</v>
          </cell>
        </row>
        <row r="30">
          <cell r="A30" t="str">
            <v>700.40.85.015-4700.21</v>
          </cell>
          <cell r="B30" t="str">
            <v>4700.21</v>
          </cell>
          <cell r="C30" t="str">
            <v>700.40.85.015</v>
          </cell>
          <cell r="D30">
            <v>-1400</v>
          </cell>
          <cell r="E30">
            <v>0</v>
          </cell>
          <cell r="F30">
            <v>-1400</v>
          </cell>
          <cell r="G30">
            <v>0</v>
          </cell>
          <cell r="H30">
            <v>0</v>
          </cell>
          <cell r="I30">
            <v>0</v>
          </cell>
          <cell r="J30">
            <v>-1400</v>
          </cell>
          <cell r="K30">
            <v>0</v>
          </cell>
          <cell r="L30">
            <v>-1046.21</v>
          </cell>
          <cell r="M30" t="str">
            <v>4700.21 - Investment Earnings Unallocated Investment Expense</v>
          </cell>
        </row>
        <row r="31">
          <cell r="A31" t="str">
            <v>700.40.85.015-4700.23</v>
          </cell>
          <cell r="B31" t="str">
            <v>4700.23</v>
          </cell>
          <cell r="C31" t="str">
            <v>700.40.85.015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  <cell r="M31" t="str">
            <v>4700.23 - Investment Earnings Zone 12/Well #27</v>
          </cell>
        </row>
        <row r="32">
          <cell r="A32" t="str">
            <v>680.40.85.015-4850.01</v>
          </cell>
          <cell r="B32" t="str">
            <v>4850.01</v>
          </cell>
          <cell r="C32" t="str">
            <v>680.40.85.015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  <cell r="M32" t="str">
            <v>4850.01 - Other Revenue Sale of Property</v>
          </cell>
        </row>
        <row r="33">
          <cell r="A33" t="str">
            <v>680.40.85.015-4850.07</v>
          </cell>
          <cell r="B33" t="str">
            <v>4850.07</v>
          </cell>
          <cell r="C33" t="str">
            <v>680.40.85.015</v>
          </cell>
          <cell r="D33">
            <v>5000</v>
          </cell>
          <cell r="E33">
            <v>0</v>
          </cell>
          <cell r="F33">
            <v>5000</v>
          </cell>
          <cell r="G33">
            <v>0</v>
          </cell>
          <cell r="H33">
            <v>0</v>
          </cell>
          <cell r="I33">
            <v>0</v>
          </cell>
          <cell r="J33">
            <v>5000</v>
          </cell>
          <cell r="K33">
            <v>0</v>
          </cell>
          <cell r="L33">
            <v>0</v>
          </cell>
          <cell r="M33" t="str">
            <v>4850.07 - Other Revenue Misc Reimbursement</v>
          </cell>
        </row>
        <row r="34">
          <cell r="A34" t="str">
            <v>690.40.85.015-4850.07</v>
          </cell>
          <cell r="B34" t="str">
            <v>4850.07</v>
          </cell>
          <cell r="C34" t="str">
            <v>690.40.85.015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  <cell r="M34" t="str">
            <v>4850.07 - Other Revenue Misc Reimbursement</v>
          </cell>
        </row>
        <row r="35">
          <cell r="A35" t="str">
            <v>700.40.85.015-4850.07</v>
          </cell>
          <cell r="B35" t="str">
            <v>4850.07</v>
          </cell>
          <cell r="C35" t="str">
            <v>700.40.85.015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  <cell r="M35" t="str">
            <v>4850.07 - Other Revenue Misc Reimbursement</v>
          </cell>
        </row>
        <row r="36">
          <cell r="A36" t="str">
            <v>680.40.85.015-4850.10</v>
          </cell>
          <cell r="B36" t="str">
            <v>4850.10</v>
          </cell>
          <cell r="C36" t="str">
            <v>680.40.85.015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  <cell r="M36" t="str">
            <v>4850.10 - Other Revenue Settlements</v>
          </cell>
        </row>
        <row r="37">
          <cell r="A37" t="str">
            <v>690.40.85.015-4850.10</v>
          </cell>
          <cell r="B37" t="str">
            <v>4850.10</v>
          </cell>
          <cell r="C37" t="str">
            <v>690.40.85.015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  <cell r="M37" t="str">
            <v>4850.10 - Other Revenue Settlements</v>
          </cell>
        </row>
        <row r="38">
          <cell r="A38" t="str">
            <v>680.40.85.015-4850.12</v>
          </cell>
          <cell r="B38" t="str">
            <v>4850.12</v>
          </cell>
          <cell r="C38" t="str">
            <v>680.40.85.015</v>
          </cell>
          <cell r="D38">
            <v>5000</v>
          </cell>
          <cell r="E38">
            <v>0</v>
          </cell>
          <cell r="F38">
            <v>5000</v>
          </cell>
          <cell r="G38">
            <v>0</v>
          </cell>
          <cell r="H38">
            <v>0</v>
          </cell>
          <cell r="I38">
            <v>4700.1000000000004</v>
          </cell>
          <cell r="J38">
            <v>299.89999999999998</v>
          </cell>
          <cell r="K38">
            <v>0.94</v>
          </cell>
          <cell r="L38">
            <v>5604.8</v>
          </cell>
          <cell r="M38" t="str">
            <v>4850.12 - Other Revenue Miscellaneous Receipts</v>
          </cell>
        </row>
        <row r="39">
          <cell r="A39" t="str">
            <v>690.40.85.015-4850.12</v>
          </cell>
          <cell r="B39" t="str">
            <v>4850.12</v>
          </cell>
          <cell r="C39" t="str">
            <v>690.40.85.015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  <cell r="M39" t="str">
            <v>4850.12 - Other Revenue Miscellaneous Receipts</v>
          </cell>
        </row>
        <row r="40">
          <cell r="A40" t="str">
            <v>680.40.85.015-4850.13</v>
          </cell>
          <cell r="B40" t="str">
            <v>4850.13</v>
          </cell>
          <cell r="C40" t="str">
            <v>680.40.85.015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  <cell r="M40" t="str">
            <v>4850.13 - Other Revenue Rebates</v>
          </cell>
        </row>
        <row r="41">
          <cell r="A41" t="str">
            <v>680.40.85.015-4850.29</v>
          </cell>
          <cell r="B41" t="str">
            <v>4850.29</v>
          </cell>
          <cell r="C41" t="str">
            <v>680.40.85.015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  <cell r="M41" t="str">
            <v>4850.29 - Other Revenue Discounts</v>
          </cell>
        </row>
        <row r="42">
          <cell r="A42" t="str">
            <v>680.40.85.015-4850.35</v>
          </cell>
          <cell r="B42" t="str">
            <v>4850.35</v>
          </cell>
          <cell r="C42" t="str">
            <v>680.40.85.015</v>
          </cell>
          <cell r="D42">
            <v>500</v>
          </cell>
          <cell r="E42">
            <v>0</v>
          </cell>
          <cell r="F42">
            <v>500</v>
          </cell>
          <cell r="G42">
            <v>0</v>
          </cell>
          <cell r="H42">
            <v>0</v>
          </cell>
          <cell r="I42">
            <v>0</v>
          </cell>
          <cell r="J42">
            <v>500</v>
          </cell>
          <cell r="K42">
            <v>0</v>
          </cell>
          <cell r="L42">
            <v>784.42</v>
          </cell>
          <cell r="M42" t="str">
            <v>4850.35 - Other Revenue Water Conservation</v>
          </cell>
        </row>
        <row r="43">
          <cell r="A43" t="str">
            <v>680.40.85.015-4900.00</v>
          </cell>
          <cell r="B43" t="str">
            <v>4900.00</v>
          </cell>
          <cell r="C43" t="str">
            <v>680.40.85.015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  <cell r="M43" t="str">
            <v>4900.00 - Other Financing Sources Undesignated</v>
          </cell>
        </row>
        <row r="44">
          <cell r="A44" t="str">
            <v>680.40.85.015-4900.03</v>
          </cell>
          <cell r="B44" t="str">
            <v>4900.03</v>
          </cell>
          <cell r="C44" t="str">
            <v>680.40.85.015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4900.03 - Other Financing Sources Donated Infrastructure</v>
          </cell>
        </row>
        <row r="45">
          <cell r="A45" t="str">
            <v>700.00.00.900-4900.59</v>
          </cell>
          <cell r="B45" t="str">
            <v>4900.59</v>
          </cell>
          <cell r="C45" t="str">
            <v>700.00.00.900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  <cell r="M45" t="str">
            <v>4900.59 - Other Financing Sources Op Transfer In-PFIP Transport.</v>
          </cell>
        </row>
        <row r="46">
          <cell r="A46" t="str">
            <v>690.40.85.015-4900.68</v>
          </cell>
          <cell r="B46" t="str">
            <v>4900.68</v>
          </cell>
          <cell r="C46" t="str">
            <v>690.40.85.015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  <cell r="M46" t="str">
            <v>4900.68 - Other Financing Sources Op Transfer In-Water M&amp;O</v>
          </cell>
        </row>
        <row r="47">
          <cell r="A47" t="str">
            <v>680.00.00.900-4900.69</v>
          </cell>
          <cell r="B47" t="str">
            <v>4900.69</v>
          </cell>
          <cell r="C47" t="str">
            <v>680.00.00.900</v>
          </cell>
          <cell r="D47">
            <v>787920</v>
          </cell>
          <cell r="E47">
            <v>0</v>
          </cell>
          <cell r="F47">
            <v>787920</v>
          </cell>
          <cell r="G47">
            <v>0</v>
          </cell>
          <cell r="H47">
            <v>0</v>
          </cell>
          <cell r="I47">
            <v>0</v>
          </cell>
          <cell r="J47">
            <v>787920</v>
          </cell>
          <cell r="K47">
            <v>0</v>
          </cell>
          <cell r="L47">
            <v>0</v>
          </cell>
          <cell r="M47" t="str">
            <v>4900.69 - Other Financing Sources Op Transfer In-Water Fee Improve</v>
          </cell>
        </row>
        <row r="48">
          <cell r="A48" t="str">
            <v>680.40.85.015-4900.88</v>
          </cell>
          <cell r="B48" t="str">
            <v>4900.88</v>
          </cell>
          <cell r="C48" t="str">
            <v>680.40.85.015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  <cell r="M48" t="str">
            <v>4900.88 - Other Financing Sources Op Transfer In-Payroll Tax Ben</v>
          </cell>
        </row>
        <row r="49">
          <cell r="A49" t="str">
            <v xml:space="preserve">680.40.55.500-5000 - </v>
          </cell>
          <cell r="B49" t="str">
            <v xml:space="preserve">5000 - </v>
          </cell>
          <cell r="C49" t="str">
            <v>680.40.55.500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  <cell r="M49" t="str">
            <v>5000 - Salaries</v>
          </cell>
        </row>
        <row r="50">
          <cell r="A50" t="str">
            <v>680.05.00.150-5000.01</v>
          </cell>
          <cell r="B50" t="str">
            <v>5000.01</v>
          </cell>
          <cell r="C50" t="str">
            <v>680.05.00.150</v>
          </cell>
          <cell r="D50">
            <v>68207</v>
          </cell>
          <cell r="E50">
            <v>0</v>
          </cell>
          <cell r="F50">
            <v>68207</v>
          </cell>
          <cell r="G50">
            <v>0</v>
          </cell>
          <cell r="H50">
            <v>0</v>
          </cell>
          <cell r="I50">
            <v>8551.5400000000009</v>
          </cell>
          <cell r="J50">
            <v>59655.46</v>
          </cell>
          <cell r="K50">
            <v>0.13</v>
          </cell>
          <cell r="L50">
            <v>8602.15</v>
          </cell>
          <cell r="M50" t="str">
            <v>5000.01 - Salaries Regular</v>
          </cell>
        </row>
        <row r="51">
          <cell r="A51" t="str">
            <v>680.05.00.160-5000.01</v>
          </cell>
          <cell r="B51" t="str">
            <v>5000.01</v>
          </cell>
          <cell r="C51" t="str">
            <v>680.05.00.160</v>
          </cell>
          <cell r="D51">
            <v>200964</v>
          </cell>
          <cell r="E51">
            <v>0</v>
          </cell>
          <cell r="F51">
            <v>200964</v>
          </cell>
          <cell r="G51">
            <v>0</v>
          </cell>
          <cell r="H51">
            <v>0</v>
          </cell>
          <cell r="I51">
            <v>59483.06</v>
          </cell>
          <cell r="J51">
            <v>141480.94</v>
          </cell>
          <cell r="K51">
            <v>0.3</v>
          </cell>
          <cell r="L51">
            <v>52834.21</v>
          </cell>
          <cell r="M51" t="str">
            <v>5000.01 - Salaries Regular</v>
          </cell>
        </row>
        <row r="52">
          <cell r="A52" t="str">
            <v>680.07.00.170-5000.01</v>
          </cell>
          <cell r="B52" t="str">
            <v>5000.01</v>
          </cell>
          <cell r="C52" t="str">
            <v>680.07.00.170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  <cell r="M52" t="str">
            <v>5000.01 - Salaries Regular</v>
          </cell>
        </row>
        <row r="53">
          <cell r="A53" t="str">
            <v>680.11.00.250-5000.01</v>
          </cell>
          <cell r="B53" t="str">
            <v>5000.01</v>
          </cell>
          <cell r="C53" t="str">
            <v>680.11.00.250</v>
          </cell>
          <cell r="D53">
            <v>8715</v>
          </cell>
          <cell r="E53">
            <v>0</v>
          </cell>
          <cell r="F53">
            <v>8715</v>
          </cell>
          <cell r="G53">
            <v>0</v>
          </cell>
          <cell r="H53">
            <v>0</v>
          </cell>
          <cell r="I53">
            <v>2197.69</v>
          </cell>
          <cell r="J53">
            <v>6517.31</v>
          </cell>
          <cell r="K53">
            <v>0.25</v>
          </cell>
          <cell r="L53">
            <v>2474.5</v>
          </cell>
          <cell r="M53" t="str">
            <v>5000.01 - Salaries Regular</v>
          </cell>
        </row>
        <row r="54">
          <cell r="A54" t="str">
            <v>680.40.50.001-5000.01</v>
          </cell>
          <cell r="B54" t="str">
            <v>5000.01</v>
          </cell>
          <cell r="C54" t="str">
            <v>680.40.50.001</v>
          </cell>
          <cell r="D54">
            <v>112389</v>
          </cell>
          <cell r="E54">
            <v>0</v>
          </cell>
          <cell r="F54">
            <v>112389</v>
          </cell>
          <cell r="G54">
            <v>0</v>
          </cell>
          <cell r="H54">
            <v>0</v>
          </cell>
          <cell r="I54">
            <v>23906.52</v>
          </cell>
          <cell r="J54">
            <v>88482.48</v>
          </cell>
          <cell r="K54">
            <v>0.21</v>
          </cell>
          <cell r="L54">
            <v>34523.17</v>
          </cell>
          <cell r="M54" t="str">
            <v>5000.01 - Salaries Regular</v>
          </cell>
        </row>
        <row r="55">
          <cell r="A55" t="str">
            <v>680.40.55.500-5000.01</v>
          </cell>
          <cell r="B55" t="str">
            <v>5000.01</v>
          </cell>
          <cell r="C55" t="str">
            <v>680.40.55.500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+++</v>
          </cell>
          <cell r="L55">
            <v>0</v>
          </cell>
          <cell r="M55" t="str">
            <v>5000.01 - Salaries Regular</v>
          </cell>
        </row>
        <row r="56">
          <cell r="A56" t="str">
            <v>680.40.55.510-5000.01</v>
          </cell>
          <cell r="B56" t="str">
            <v>5000.01</v>
          </cell>
          <cell r="C56" t="str">
            <v>680.40.55.510</v>
          </cell>
          <cell r="D56">
            <v>17000</v>
          </cell>
          <cell r="E56">
            <v>0</v>
          </cell>
          <cell r="F56">
            <v>17000</v>
          </cell>
          <cell r="G56">
            <v>0</v>
          </cell>
          <cell r="H56">
            <v>0</v>
          </cell>
          <cell r="I56">
            <v>3540.23</v>
          </cell>
          <cell r="J56">
            <v>13459.77</v>
          </cell>
          <cell r="K56">
            <v>0.21</v>
          </cell>
          <cell r="L56">
            <v>1388.13</v>
          </cell>
          <cell r="M56" t="str">
            <v>5000.01 - Salaries Regular</v>
          </cell>
        </row>
        <row r="57">
          <cell r="A57" t="str">
            <v>680.40.60.520-5000.01</v>
          </cell>
          <cell r="B57" t="str">
            <v>5000.01</v>
          </cell>
          <cell r="C57" t="str">
            <v>680.40.60.520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3990.62</v>
          </cell>
          <cell r="J57">
            <v>-3990.62</v>
          </cell>
          <cell r="K57" t="str">
            <v>+++</v>
          </cell>
          <cell r="L57">
            <v>5120.92</v>
          </cell>
          <cell r="M57" t="str">
            <v>5000.01 - Salaries Regular</v>
          </cell>
        </row>
        <row r="58">
          <cell r="A58" t="str">
            <v>680.40.60.530-5000.01</v>
          </cell>
          <cell r="B58" t="str">
            <v>5000.01</v>
          </cell>
          <cell r="C58" t="str">
            <v>680.40.60.530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  <cell r="M58" t="str">
            <v>5000.01 - Salaries Regular</v>
          </cell>
        </row>
        <row r="59">
          <cell r="A59" t="str">
            <v>680.40.85.015-5000.01</v>
          </cell>
          <cell r="B59" t="str">
            <v>5000.01</v>
          </cell>
          <cell r="C59" t="str">
            <v>680.40.85.015</v>
          </cell>
          <cell r="D59">
            <v>538459</v>
          </cell>
          <cell r="E59">
            <v>0</v>
          </cell>
          <cell r="F59">
            <v>538459</v>
          </cell>
          <cell r="G59">
            <v>0</v>
          </cell>
          <cell r="H59">
            <v>0</v>
          </cell>
          <cell r="I59">
            <v>99444.18</v>
          </cell>
          <cell r="J59">
            <v>439014.82</v>
          </cell>
          <cell r="K59">
            <v>0.18</v>
          </cell>
          <cell r="L59">
            <v>135712.15</v>
          </cell>
          <cell r="M59" t="str">
            <v>5000.01 - Salaries Regular</v>
          </cell>
        </row>
        <row r="60">
          <cell r="A60" t="str">
            <v>680.40.85.560-5000.01</v>
          </cell>
          <cell r="B60" t="str">
            <v>5000.01</v>
          </cell>
          <cell r="C60" t="str">
            <v>680.40.85.560</v>
          </cell>
          <cell r="D60">
            <v>294287</v>
          </cell>
          <cell r="E60">
            <v>0</v>
          </cell>
          <cell r="F60">
            <v>294287</v>
          </cell>
          <cell r="G60">
            <v>0</v>
          </cell>
          <cell r="H60">
            <v>0</v>
          </cell>
          <cell r="I60">
            <v>72621.58</v>
          </cell>
          <cell r="J60">
            <v>221665.42</v>
          </cell>
          <cell r="K60">
            <v>0.25</v>
          </cell>
          <cell r="L60">
            <v>74800.149999999994</v>
          </cell>
          <cell r="M60" t="str">
            <v>5000.01 - Salaries Regular</v>
          </cell>
        </row>
        <row r="61">
          <cell r="A61" t="str">
            <v>680.40.85.680-5000.01</v>
          </cell>
          <cell r="B61" t="str">
            <v>5000.01</v>
          </cell>
          <cell r="C61" t="str">
            <v>680.40.85.680</v>
          </cell>
          <cell r="D61">
            <v>484286</v>
          </cell>
          <cell r="E61">
            <v>0</v>
          </cell>
          <cell r="F61">
            <v>484286</v>
          </cell>
          <cell r="G61">
            <v>0</v>
          </cell>
          <cell r="H61">
            <v>0</v>
          </cell>
          <cell r="I61">
            <v>102038.15</v>
          </cell>
          <cell r="J61">
            <v>382247.85</v>
          </cell>
          <cell r="K61">
            <v>0.21</v>
          </cell>
          <cell r="L61">
            <v>101880.8</v>
          </cell>
          <cell r="M61" t="str">
            <v>5000.01 - Salaries Regular</v>
          </cell>
        </row>
        <row r="62">
          <cell r="A62" t="str">
            <v>680.40.85.690-5000.01</v>
          </cell>
          <cell r="B62" t="str">
            <v>5000.01</v>
          </cell>
          <cell r="C62" t="str">
            <v>680.40.85.690</v>
          </cell>
          <cell r="D62">
            <v>896023</v>
          </cell>
          <cell r="E62">
            <v>0</v>
          </cell>
          <cell r="F62">
            <v>896023</v>
          </cell>
          <cell r="G62">
            <v>0</v>
          </cell>
          <cell r="H62">
            <v>0</v>
          </cell>
          <cell r="I62">
            <v>169020.88</v>
          </cell>
          <cell r="J62">
            <v>727002.12</v>
          </cell>
          <cell r="K62">
            <v>0.19</v>
          </cell>
          <cell r="L62">
            <v>209240.42</v>
          </cell>
          <cell r="M62" t="str">
            <v>5000.01 - Salaries Regular</v>
          </cell>
        </row>
        <row r="63">
          <cell r="A63" t="str">
            <v>680.40.85.700-5000.01</v>
          </cell>
          <cell r="B63" t="str">
            <v>5000.01</v>
          </cell>
          <cell r="C63" t="str">
            <v>680.40.85.700</v>
          </cell>
          <cell r="D63">
            <v>487917</v>
          </cell>
          <cell r="E63">
            <v>0</v>
          </cell>
          <cell r="F63">
            <v>487917</v>
          </cell>
          <cell r="G63">
            <v>0</v>
          </cell>
          <cell r="H63">
            <v>0</v>
          </cell>
          <cell r="I63">
            <v>94334.399999999994</v>
          </cell>
          <cell r="J63">
            <v>393582.6</v>
          </cell>
          <cell r="K63">
            <v>0.19</v>
          </cell>
          <cell r="L63">
            <v>115663.07</v>
          </cell>
          <cell r="M63" t="str">
            <v>5000.01 - Salaries Regular</v>
          </cell>
        </row>
        <row r="64">
          <cell r="A64" t="str">
            <v>680.05.00.150-5000.02</v>
          </cell>
          <cell r="B64" t="str">
            <v>5000.02</v>
          </cell>
          <cell r="C64" t="str">
            <v>680.05.00.150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+++</v>
          </cell>
          <cell r="L64">
            <v>0</v>
          </cell>
          <cell r="M64" t="str">
            <v>5000.02 - Salaries Part Time</v>
          </cell>
        </row>
        <row r="65">
          <cell r="A65" t="str">
            <v>680.05.00.160-5000.02</v>
          </cell>
          <cell r="B65" t="str">
            <v>5000.02</v>
          </cell>
          <cell r="C65" t="str">
            <v>680.05.00.160</v>
          </cell>
          <cell r="D65">
            <v>4300</v>
          </cell>
          <cell r="E65">
            <v>0</v>
          </cell>
          <cell r="F65">
            <v>4300</v>
          </cell>
          <cell r="G65">
            <v>0</v>
          </cell>
          <cell r="H65">
            <v>0</v>
          </cell>
          <cell r="I65">
            <v>0</v>
          </cell>
          <cell r="J65">
            <v>4300</v>
          </cell>
          <cell r="K65">
            <v>0</v>
          </cell>
          <cell r="L65">
            <v>460.1</v>
          </cell>
          <cell r="M65" t="str">
            <v>5000.02 - Salaries Part Time</v>
          </cell>
        </row>
        <row r="66">
          <cell r="A66" t="str">
            <v>680.07.00.170-5000.02</v>
          </cell>
          <cell r="B66" t="str">
            <v>5000.02</v>
          </cell>
          <cell r="C66" t="str">
            <v>680.07.00.170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  <cell r="M66" t="str">
            <v>5000.02 - Salaries Part Time</v>
          </cell>
        </row>
        <row r="67">
          <cell r="A67" t="str">
            <v>680.11.00.250-5000.02</v>
          </cell>
          <cell r="B67" t="str">
            <v>5000.02</v>
          </cell>
          <cell r="C67" t="str">
            <v>680.11.00.250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  <cell r="M67" t="str">
            <v>5000.02 - Salaries Part Time</v>
          </cell>
        </row>
        <row r="68">
          <cell r="A68" t="str">
            <v>680.40.50.001-5000.02</v>
          </cell>
          <cell r="B68" t="str">
            <v>5000.02</v>
          </cell>
          <cell r="C68" t="str">
            <v>680.40.50.001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  <cell r="M68" t="str">
            <v>5000.02 - Salaries Part Time</v>
          </cell>
        </row>
        <row r="69">
          <cell r="A69" t="str">
            <v>680.40.55.500-5000.02</v>
          </cell>
          <cell r="B69" t="str">
            <v>5000.02</v>
          </cell>
          <cell r="C69" t="str">
            <v>680.40.55.500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  <cell r="M69" t="str">
            <v>5000.02 - Salaries Part Time</v>
          </cell>
        </row>
        <row r="70">
          <cell r="A70" t="str">
            <v>680.40.55.510-5000.02</v>
          </cell>
          <cell r="B70" t="str">
            <v>5000.02</v>
          </cell>
          <cell r="C70" t="str">
            <v>680.40.55.510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  <cell r="M70" t="str">
            <v>5000.02 - Salaries Part Time</v>
          </cell>
        </row>
        <row r="71">
          <cell r="A71" t="str">
            <v>680.40.60.520-5000.02</v>
          </cell>
          <cell r="B71" t="str">
            <v>5000.02</v>
          </cell>
          <cell r="C71" t="str">
            <v>680.40.60.520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  <cell r="M71" t="str">
            <v>5000.02 - Salaries Part Time</v>
          </cell>
        </row>
        <row r="72">
          <cell r="A72" t="str">
            <v>680.40.60.530-5000.02</v>
          </cell>
          <cell r="B72" t="str">
            <v>5000.02</v>
          </cell>
          <cell r="C72" t="str">
            <v>680.40.60.530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  <cell r="M72" t="str">
            <v>5000.02 - Salaries Part Time</v>
          </cell>
        </row>
        <row r="73">
          <cell r="A73" t="str">
            <v>680.40.85.015-5000.02</v>
          </cell>
          <cell r="B73" t="str">
            <v>5000.02</v>
          </cell>
          <cell r="C73" t="str">
            <v>680.40.85.015</v>
          </cell>
          <cell r="D73">
            <v>18000</v>
          </cell>
          <cell r="E73">
            <v>0</v>
          </cell>
          <cell r="F73">
            <v>18000</v>
          </cell>
          <cell r="G73">
            <v>0</v>
          </cell>
          <cell r="H73">
            <v>0</v>
          </cell>
          <cell r="I73">
            <v>0</v>
          </cell>
          <cell r="J73">
            <v>18000</v>
          </cell>
          <cell r="K73">
            <v>0</v>
          </cell>
          <cell r="L73">
            <v>0</v>
          </cell>
          <cell r="M73" t="str">
            <v>5000.02 - Salaries Part Time</v>
          </cell>
        </row>
        <row r="74">
          <cell r="A74" t="str">
            <v>680.40.85.560-5000.02</v>
          </cell>
          <cell r="B74" t="str">
            <v>5000.02</v>
          </cell>
          <cell r="C74" t="str">
            <v>680.40.85.560</v>
          </cell>
          <cell r="D74">
            <v>15000</v>
          </cell>
          <cell r="E74">
            <v>0</v>
          </cell>
          <cell r="F74">
            <v>15000</v>
          </cell>
          <cell r="G74">
            <v>0</v>
          </cell>
          <cell r="H74">
            <v>0</v>
          </cell>
          <cell r="I74">
            <v>0</v>
          </cell>
          <cell r="J74">
            <v>15000</v>
          </cell>
          <cell r="K74">
            <v>0</v>
          </cell>
          <cell r="L74">
            <v>0</v>
          </cell>
          <cell r="M74" t="str">
            <v>5000.02 - Salaries Part Time</v>
          </cell>
        </row>
        <row r="75">
          <cell r="A75" t="str">
            <v>680.40.85.680-5000.02</v>
          </cell>
          <cell r="B75" t="str">
            <v>5000.02</v>
          </cell>
          <cell r="C75" t="str">
            <v>680.40.85.680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+++</v>
          </cell>
          <cell r="L75">
            <v>0</v>
          </cell>
          <cell r="M75" t="str">
            <v>5000.02 - Salaries Part Time</v>
          </cell>
        </row>
        <row r="76">
          <cell r="A76" t="str">
            <v>680.40.85.690-5000.02</v>
          </cell>
          <cell r="B76" t="str">
            <v>5000.02</v>
          </cell>
          <cell r="C76" t="str">
            <v>680.40.85.690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+++</v>
          </cell>
          <cell r="L76">
            <v>0</v>
          </cell>
          <cell r="M76" t="str">
            <v>5000.02 - Salaries Part Time</v>
          </cell>
        </row>
        <row r="77">
          <cell r="A77" t="str">
            <v>680.40.85.700-5000.02</v>
          </cell>
          <cell r="B77" t="str">
            <v>5000.02</v>
          </cell>
          <cell r="C77" t="str">
            <v>680.40.85.700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+++</v>
          </cell>
          <cell r="L77">
            <v>0</v>
          </cell>
          <cell r="M77" t="str">
            <v>5000.02 - Salaries Part Time</v>
          </cell>
        </row>
        <row r="78">
          <cell r="A78" t="str">
            <v>680.05.00.150-5000.03</v>
          </cell>
          <cell r="B78" t="str">
            <v>5000.03</v>
          </cell>
          <cell r="C78" t="str">
            <v>680.05.00.150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str">
            <v>+++</v>
          </cell>
          <cell r="L78">
            <v>0</v>
          </cell>
          <cell r="M78" t="str">
            <v>5000.03 - Salaries Overtime</v>
          </cell>
        </row>
        <row r="79">
          <cell r="A79" t="str">
            <v>680.05.00.160-5000.03</v>
          </cell>
          <cell r="B79" t="str">
            <v>5000.03</v>
          </cell>
          <cell r="C79" t="str">
            <v>680.05.00.160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2.92</v>
          </cell>
          <cell r="J79">
            <v>-2.92</v>
          </cell>
          <cell r="K79" t="str">
            <v>+++</v>
          </cell>
          <cell r="L79">
            <v>303.83</v>
          </cell>
          <cell r="M79" t="str">
            <v>5000.03 - Salaries Overtime</v>
          </cell>
        </row>
        <row r="80">
          <cell r="A80" t="str">
            <v>680.07.00.170-5000.03</v>
          </cell>
          <cell r="B80" t="str">
            <v>5000.03</v>
          </cell>
          <cell r="C80" t="str">
            <v>680.07.00.170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  <cell r="M80" t="str">
            <v>5000.03 - Salaries Overtime</v>
          </cell>
        </row>
        <row r="81">
          <cell r="A81" t="str">
            <v>680.11.00.250-5000.03</v>
          </cell>
          <cell r="B81" t="str">
            <v>5000.03</v>
          </cell>
          <cell r="C81" t="str">
            <v>680.11.00.250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  <cell r="M81" t="str">
            <v>5000.03 - Salaries Overtime</v>
          </cell>
        </row>
        <row r="82">
          <cell r="A82" t="str">
            <v>680.40.50.001-5000.03</v>
          </cell>
          <cell r="B82" t="str">
            <v>5000.03</v>
          </cell>
          <cell r="C82" t="str">
            <v>680.40.50.001</v>
          </cell>
          <cell r="D82">
            <v>105</v>
          </cell>
          <cell r="E82">
            <v>0</v>
          </cell>
          <cell r="F82">
            <v>105</v>
          </cell>
          <cell r="G82">
            <v>0</v>
          </cell>
          <cell r="H82">
            <v>0</v>
          </cell>
          <cell r="I82">
            <v>0</v>
          </cell>
          <cell r="J82">
            <v>105</v>
          </cell>
          <cell r="K82">
            <v>0</v>
          </cell>
          <cell r="L82">
            <v>0</v>
          </cell>
          <cell r="M82" t="str">
            <v>5000.03 - Salaries Overtime</v>
          </cell>
        </row>
        <row r="83">
          <cell r="A83" t="str">
            <v>680.40.55.500-5000.03</v>
          </cell>
          <cell r="B83" t="str">
            <v>5000.03</v>
          </cell>
          <cell r="C83" t="str">
            <v>680.40.55.500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  <cell r="M83" t="str">
            <v>5000.03 - Salaries Overtime</v>
          </cell>
        </row>
        <row r="84">
          <cell r="A84" t="str">
            <v>680.40.55.510-5000.03</v>
          </cell>
          <cell r="B84" t="str">
            <v>5000.03</v>
          </cell>
          <cell r="C84" t="str">
            <v>680.40.55.510</v>
          </cell>
          <cell r="D84">
            <v>1500</v>
          </cell>
          <cell r="E84">
            <v>0</v>
          </cell>
          <cell r="F84">
            <v>1500</v>
          </cell>
          <cell r="G84">
            <v>0</v>
          </cell>
          <cell r="H84">
            <v>0</v>
          </cell>
          <cell r="I84">
            <v>41.81</v>
          </cell>
          <cell r="J84">
            <v>1458.19</v>
          </cell>
          <cell r="K84">
            <v>0.03</v>
          </cell>
          <cell r="L84">
            <v>356.33</v>
          </cell>
          <cell r="M84" t="str">
            <v>5000.03 - Salaries Overtime</v>
          </cell>
        </row>
        <row r="85">
          <cell r="A85" t="str">
            <v>680.40.60.520-5000.03</v>
          </cell>
          <cell r="B85" t="str">
            <v>5000.03</v>
          </cell>
          <cell r="C85" t="str">
            <v>680.40.60.520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0.39</v>
          </cell>
          <cell r="J85">
            <v>-0.39</v>
          </cell>
          <cell r="K85" t="str">
            <v>+++</v>
          </cell>
          <cell r="L85">
            <v>0</v>
          </cell>
          <cell r="M85" t="str">
            <v>5000.03 - Salaries Overtime</v>
          </cell>
        </row>
        <row r="86">
          <cell r="A86" t="str">
            <v>680.40.60.530-5000.03</v>
          </cell>
          <cell r="B86" t="str">
            <v>5000.03</v>
          </cell>
          <cell r="C86" t="str">
            <v>680.40.60.530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+++</v>
          </cell>
          <cell r="L86">
            <v>0</v>
          </cell>
          <cell r="M86" t="str">
            <v>5000.03 - Salaries Overtime</v>
          </cell>
        </row>
        <row r="87">
          <cell r="A87" t="str">
            <v>680.40.85.015-5000.03</v>
          </cell>
          <cell r="B87" t="str">
            <v>5000.03</v>
          </cell>
          <cell r="C87" t="str">
            <v>680.40.85.015</v>
          </cell>
          <cell r="D87">
            <v>5150</v>
          </cell>
          <cell r="E87">
            <v>0</v>
          </cell>
          <cell r="F87">
            <v>5150</v>
          </cell>
          <cell r="G87">
            <v>0</v>
          </cell>
          <cell r="H87">
            <v>0</v>
          </cell>
          <cell r="I87">
            <v>0</v>
          </cell>
          <cell r="J87">
            <v>5150</v>
          </cell>
          <cell r="K87">
            <v>0</v>
          </cell>
          <cell r="L87">
            <v>130.36000000000001</v>
          </cell>
          <cell r="M87" t="str">
            <v>5000.03 - Salaries Overtime</v>
          </cell>
        </row>
        <row r="88">
          <cell r="A88" t="str">
            <v>680.40.85.560-5000.03</v>
          </cell>
          <cell r="B88" t="str">
            <v>5000.03</v>
          </cell>
          <cell r="C88" t="str">
            <v>680.40.85.560</v>
          </cell>
          <cell r="D88">
            <v>9027</v>
          </cell>
          <cell r="E88">
            <v>0</v>
          </cell>
          <cell r="F88">
            <v>9027</v>
          </cell>
          <cell r="G88">
            <v>0</v>
          </cell>
          <cell r="H88">
            <v>0</v>
          </cell>
          <cell r="I88">
            <v>2187.6799999999998</v>
          </cell>
          <cell r="J88">
            <v>6839.32</v>
          </cell>
          <cell r="K88">
            <v>0.24</v>
          </cell>
          <cell r="L88">
            <v>1544.58</v>
          </cell>
          <cell r="M88" t="str">
            <v>5000.03 - Salaries Overtime</v>
          </cell>
        </row>
        <row r="89">
          <cell r="A89" t="str">
            <v>680.40.85.680-5000.03</v>
          </cell>
          <cell r="B89" t="str">
            <v>5000.03</v>
          </cell>
          <cell r="C89" t="str">
            <v>680.40.85.680</v>
          </cell>
          <cell r="D89">
            <v>41200</v>
          </cell>
          <cell r="E89">
            <v>0</v>
          </cell>
          <cell r="F89">
            <v>41200</v>
          </cell>
          <cell r="G89">
            <v>0</v>
          </cell>
          <cell r="H89">
            <v>0</v>
          </cell>
          <cell r="I89">
            <v>15137.85</v>
          </cell>
          <cell r="J89">
            <v>26062.15</v>
          </cell>
          <cell r="K89">
            <v>0.37</v>
          </cell>
          <cell r="L89">
            <v>13011.12</v>
          </cell>
          <cell r="M89" t="str">
            <v>5000.03 - Salaries Overtime</v>
          </cell>
        </row>
        <row r="90">
          <cell r="A90" t="str">
            <v>680.40.85.690-5000.03</v>
          </cell>
          <cell r="B90" t="str">
            <v>5000.03</v>
          </cell>
          <cell r="C90" t="str">
            <v>680.40.85.690</v>
          </cell>
          <cell r="D90">
            <v>41200</v>
          </cell>
          <cell r="E90">
            <v>0</v>
          </cell>
          <cell r="F90">
            <v>41200</v>
          </cell>
          <cell r="G90">
            <v>0</v>
          </cell>
          <cell r="H90">
            <v>0</v>
          </cell>
          <cell r="I90">
            <v>4196.68</v>
          </cell>
          <cell r="J90">
            <v>37003.32</v>
          </cell>
          <cell r="K90">
            <v>0.1</v>
          </cell>
          <cell r="L90">
            <v>5426.75</v>
          </cell>
          <cell r="M90" t="str">
            <v>5000.03 - Salaries Overtime</v>
          </cell>
        </row>
        <row r="91">
          <cell r="A91" t="str">
            <v>680.40.85.700-5000.03</v>
          </cell>
          <cell r="B91" t="str">
            <v>5000.03</v>
          </cell>
          <cell r="C91" t="str">
            <v>680.40.85.700</v>
          </cell>
          <cell r="D91">
            <v>25750</v>
          </cell>
          <cell r="E91">
            <v>0</v>
          </cell>
          <cell r="F91">
            <v>25750</v>
          </cell>
          <cell r="G91">
            <v>0</v>
          </cell>
          <cell r="H91">
            <v>0</v>
          </cell>
          <cell r="I91">
            <v>1610.23</v>
          </cell>
          <cell r="J91">
            <v>24139.77</v>
          </cell>
          <cell r="K91">
            <v>0.06</v>
          </cell>
          <cell r="L91">
            <v>2728.43</v>
          </cell>
          <cell r="M91" t="str">
            <v>5000.03 - Salaries Overtime</v>
          </cell>
        </row>
        <row r="92">
          <cell r="A92" t="str">
            <v>680.05.00.150-5000.04</v>
          </cell>
          <cell r="B92" t="str">
            <v>5000.04</v>
          </cell>
          <cell r="C92" t="str">
            <v>680.05.00.150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  <cell r="M92" t="str">
            <v>5000.04 - Salaries Holiday Pay</v>
          </cell>
        </row>
        <row r="93">
          <cell r="A93" t="str">
            <v>680.05.00.160-5000.04</v>
          </cell>
          <cell r="B93" t="str">
            <v>5000.04</v>
          </cell>
          <cell r="C93" t="str">
            <v>680.05.00.160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  <cell r="L93">
            <v>0</v>
          </cell>
          <cell r="M93" t="str">
            <v>5000.04 - Salaries Holiday Pay</v>
          </cell>
        </row>
        <row r="94">
          <cell r="A94" t="str">
            <v>680.07.00.170-5000.04</v>
          </cell>
          <cell r="B94" t="str">
            <v>5000.04</v>
          </cell>
          <cell r="C94" t="str">
            <v>680.07.00.170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  <cell r="L94">
            <v>0</v>
          </cell>
          <cell r="M94" t="str">
            <v>5000.04 - Salaries Holiday Pay</v>
          </cell>
        </row>
        <row r="95">
          <cell r="A95" t="str">
            <v>680.11.00.250-5000.04</v>
          </cell>
          <cell r="B95" t="str">
            <v>5000.04</v>
          </cell>
          <cell r="C95" t="str">
            <v>680.11.00.250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  <cell r="M95" t="str">
            <v>5000.04 - Salaries Holiday Pay</v>
          </cell>
        </row>
        <row r="96">
          <cell r="A96" t="str">
            <v>680.40.50.001-5000.04</v>
          </cell>
          <cell r="B96" t="str">
            <v>5000.04</v>
          </cell>
          <cell r="C96" t="str">
            <v>680.40.50.001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+++</v>
          </cell>
          <cell r="L96">
            <v>0</v>
          </cell>
          <cell r="M96" t="str">
            <v>5000.04 - Salaries Holiday Pay</v>
          </cell>
        </row>
        <row r="97">
          <cell r="A97" t="str">
            <v>680.40.55.500-5000.04</v>
          </cell>
          <cell r="B97" t="str">
            <v>5000.04</v>
          </cell>
          <cell r="C97" t="str">
            <v>680.40.55.500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  <cell r="L97">
            <v>0</v>
          </cell>
          <cell r="M97" t="str">
            <v>5000.04 - Salaries Holiday Pay</v>
          </cell>
        </row>
        <row r="98">
          <cell r="A98" t="str">
            <v>680.40.55.510-5000.04</v>
          </cell>
          <cell r="B98" t="str">
            <v>5000.04</v>
          </cell>
          <cell r="C98" t="str">
            <v>680.40.55.510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77.95</v>
          </cell>
          <cell r="M98" t="str">
            <v>5000.04 - Salaries Holiday Pay</v>
          </cell>
        </row>
        <row r="99">
          <cell r="A99" t="str">
            <v>680.40.60.520-5000.04</v>
          </cell>
          <cell r="B99" t="str">
            <v>5000.04</v>
          </cell>
          <cell r="C99" t="str">
            <v>680.40.60.520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+++</v>
          </cell>
          <cell r="L99">
            <v>0</v>
          </cell>
          <cell r="M99" t="str">
            <v>5000.04 - Salaries Holiday Pay</v>
          </cell>
        </row>
        <row r="100">
          <cell r="A100" t="str">
            <v>680.40.60.530-5000.04</v>
          </cell>
          <cell r="B100" t="str">
            <v>5000.04</v>
          </cell>
          <cell r="C100" t="str">
            <v>680.40.60.530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  <cell r="M100" t="str">
            <v>5000.04 - Salaries Holiday Pay</v>
          </cell>
        </row>
        <row r="101">
          <cell r="A101" t="str">
            <v>680.40.85.015-5000.04</v>
          </cell>
          <cell r="B101" t="str">
            <v>5000.04</v>
          </cell>
          <cell r="C101" t="str">
            <v>680.40.85.015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+++</v>
          </cell>
          <cell r="L101">
            <v>0</v>
          </cell>
          <cell r="M101" t="str">
            <v>5000.04 - Salaries Holiday Pay</v>
          </cell>
        </row>
        <row r="102">
          <cell r="A102" t="str">
            <v>680.40.85.560-5000.04</v>
          </cell>
          <cell r="B102" t="str">
            <v>5000.04</v>
          </cell>
          <cell r="C102" t="str">
            <v>680.40.85.560</v>
          </cell>
          <cell r="D102">
            <v>250</v>
          </cell>
          <cell r="E102">
            <v>0</v>
          </cell>
          <cell r="F102">
            <v>250</v>
          </cell>
          <cell r="G102">
            <v>0</v>
          </cell>
          <cell r="H102">
            <v>0</v>
          </cell>
          <cell r="I102">
            <v>111.18</v>
          </cell>
          <cell r="J102">
            <v>138.82</v>
          </cell>
          <cell r="K102">
            <v>0.44</v>
          </cell>
          <cell r="L102">
            <v>17.78</v>
          </cell>
          <cell r="M102" t="str">
            <v>5000.04 - Salaries Holiday Pay</v>
          </cell>
        </row>
        <row r="103">
          <cell r="A103" t="str">
            <v>680.40.85.680-5000.04</v>
          </cell>
          <cell r="B103" t="str">
            <v>5000.04</v>
          </cell>
          <cell r="C103" t="str">
            <v>680.40.85.680</v>
          </cell>
          <cell r="D103">
            <v>1200</v>
          </cell>
          <cell r="E103">
            <v>0</v>
          </cell>
          <cell r="F103">
            <v>1200</v>
          </cell>
          <cell r="G103">
            <v>0</v>
          </cell>
          <cell r="H103">
            <v>0</v>
          </cell>
          <cell r="I103">
            <v>630.02</v>
          </cell>
          <cell r="J103">
            <v>569.98</v>
          </cell>
          <cell r="K103">
            <v>0.53</v>
          </cell>
          <cell r="L103">
            <v>159.97</v>
          </cell>
          <cell r="M103" t="str">
            <v>5000.04 - Salaries Holiday Pay</v>
          </cell>
        </row>
        <row r="104">
          <cell r="A104" t="str">
            <v>680.40.85.690-5000.04</v>
          </cell>
          <cell r="B104" t="str">
            <v>5000.04</v>
          </cell>
          <cell r="C104" t="str">
            <v>680.40.85.690</v>
          </cell>
          <cell r="D104">
            <v>1200</v>
          </cell>
          <cell r="E104">
            <v>0</v>
          </cell>
          <cell r="F104">
            <v>1200</v>
          </cell>
          <cell r="G104">
            <v>0</v>
          </cell>
          <cell r="H104">
            <v>0</v>
          </cell>
          <cell r="I104">
            <v>0</v>
          </cell>
          <cell r="J104">
            <v>1200</v>
          </cell>
          <cell r="K104">
            <v>0</v>
          </cell>
          <cell r="L104">
            <v>0</v>
          </cell>
          <cell r="M104" t="str">
            <v>5000.04 - Salaries Holiday Pay</v>
          </cell>
        </row>
        <row r="105">
          <cell r="A105" t="str">
            <v>680.40.85.700-5000.04</v>
          </cell>
          <cell r="B105" t="str">
            <v>5000.04</v>
          </cell>
          <cell r="C105" t="str">
            <v>680.40.85.700</v>
          </cell>
          <cell r="D105">
            <v>1200</v>
          </cell>
          <cell r="E105">
            <v>0</v>
          </cell>
          <cell r="F105">
            <v>1200</v>
          </cell>
          <cell r="G105">
            <v>0</v>
          </cell>
          <cell r="H105">
            <v>0</v>
          </cell>
          <cell r="I105">
            <v>0</v>
          </cell>
          <cell r="J105">
            <v>1200</v>
          </cell>
          <cell r="K105">
            <v>0</v>
          </cell>
          <cell r="L105">
            <v>0</v>
          </cell>
          <cell r="M105" t="str">
            <v>5000.04 - Salaries Holiday Pay</v>
          </cell>
        </row>
        <row r="106">
          <cell r="A106" t="str">
            <v>680.05.00.150-5000.05</v>
          </cell>
          <cell r="B106" t="str">
            <v>5000.05</v>
          </cell>
          <cell r="C106" t="str">
            <v>680.05.00.150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+++</v>
          </cell>
          <cell r="L106">
            <v>0</v>
          </cell>
          <cell r="M106" t="str">
            <v>5000.05 - Salaries Duty Pay</v>
          </cell>
        </row>
        <row r="107">
          <cell r="A107" t="str">
            <v>680.05.00.160-5000.05</v>
          </cell>
          <cell r="B107" t="str">
            <v>5000.05</v>
          </cell>
          <cell r="C107" t="str">
            <v>680.05.00.160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  <cell r="M107" t="str">
            <v>5000.05 - Salaries Duty Pay</v>
          </cell>
        </row>
        <row r="108">
          <cell r="A108" t="str">
            <v>680.07.00.170-5000.05</v>
          </cell>
          <cell r="B108" t="str">
            <v>5000.05</v>
          </cell>
          <cell r="C108" t="str">
            <v>680.07.00.170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  <cell r="M108" t="str">
            <v>5000.05 - Salaries Duty Pay</v>
          </cell>
        </row>
        <row r="109">
          <cell r="A109" t="str">
            <v>680.11.00.250-5000.05</v>
          </cell>
          <cell r="B109" t="str">
            <v>5000.05</v>
          </cell>
          <cell r="C109" t="str">
            <v>680.11.00.250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+++</v>
          </cell>
          <cell r="L109">
            <v>0</v>
          </cell>
          <cell r="M109" t="str">
            <v>5000.05 - Salaries Duty Pay</v>
          </cell>
        </row>
        <row r="110">
          <cell r="A110" t="str">
            <v>680.40.50.001-5000.05</v>
          </cell>
          <cell r="B110" t="str">
            <v>5000.05</v>
          </cell>
          <cell r="C110" t="str">
            <v>680.40.50.001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  <cell r="M110" t="str">
            <v>5000.05 - Salaries Duty Pay</v>
          </cell>
        </row>
        <row r="111">
          <cell r="A111" t="str">
            <v>680.40.55.500-5000.05</v>
          </cell>
          <cell r="B111" t="str">
            <v>5000.05</v>
          </cell>
          <cell r="C111" t="str">
            <v>680.40.55.500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+++</v>
          </cell>
          <cell r="L111">
            <v>0</v>
          </cell>
          <cell r="M111" t="str">
            <v>5000.05 - Salaries Duty Pay</v>
          </cell>
        </row>
        <row r="112">
          <cell r="A112" t="str">
            <v>680.40.55.510-5000.05</v>
          </cell>
          <cell r="B112" t="str">
            <v>5000.05</v>
          </cell>
          <cell r="C112" t="str">
            <v>680.40.55.510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  <cell r="M112" t="str">
            <v>5000.05 - Salaries Duty Pay</v>
          </cell>
        </row>
        <row r="113">
          <cell r="A113" t="str">
            <v>680.40.60.520-5000.05</v>
          </cell>
          <cell r="B113" t="str">
            <v>5000.05</v>
          </cell>
          <cell r="C113" t="str">
            <v>680.40.60.520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+++</v>
          </cell>
          <cell r="L113">
            <v>0</v>
          </cell>
          <cell r="M113" t="str">
            <v>5000.05 - Salaries Duty Pay</v>
          </cell>
        </row>
        <row r="114">
          <cell r="A114" t="str">
            <v>680.40.60.530-5000.05</v>
          </cell>
          <cell r="B114" t="str">
            <v>5000.05</v>
          </cell>
          <cell r="C114" t="str">
            <v>680.40.60.530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  <cell r="M114" t="str">
            <v>5000.05 - Salaries Duty Pay</v>
          </cell>
        </row>
        <row r="115">
          <cell r="A115" t="str">
            <v>680.05.00.150-5000.06</v>
          </cell>
          <cell r="B115" t="str">
            <v>5000.06</v>
          </cell>
          <cell r="C115" t="str">
            <v>680.05.00.150</v>
          </cell>
          <cell r="D115">
            <v>420</v>
          </cell>
          <cell r="E115">
            <v>0</v>
          </cell>
          <cell r="F115">
            <v>420</v>
          </cell>
          <cell r="G115">
            <v>0</v>
          </cell>
          <cell r="H115">
            <v>0</v>
          </cell>
          <cell r="I115">
            <v>0</v>
          </cell>
          <cell r="J115">
            <v>420</v>
          </cell>
          <cell r="K115">
            <v>0</v>
          </cell>
          <cell r="L115">
            <v>68.41</v>
          </cell>
          <cell r="M115" t="str">
            <v>5000.06 - Salaries Out of Class</v>
          </cell>
        </row>
        <row r="116">
          <cell r="A116" t="str">
            <v>680.05.00.160-5000.06</v>
          </cell>
          <cell r="B116" t="str">
            <v>5000.06</v>
          </cell>
          <cell r="C116" t="str">
            <v>680.05.00.160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+++</v>
          </cell>
          <cell r="L116">
            <v>461.81</v>
          </cell>
          <cell r="M116" t="str">
            <v>5000.06 - Salaries Out of Class</v>
          </cell>
        </row>
        <row r="117">
          <cell r="A117" t="str">
            <v>680.07.00.170-5000.06</v>
          </cell>
          <cell r="B117" t="str">
            <v>5000.06</v>
          </cell>
          <cell r="C117" t="str">
            <v>680.07.00.170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+++</v>
          </cell>
          <cell r="L117">
            <v>0</v>
          </cell>
          <cell r="M117" t="str">
            <v>5000.06 - Salaries Out of Class</v>
          </cell>
        </row>
        <row r="118">
          <cell r="A118" t="str">
            <v>680.11.00.250-5000.06</v>
          </cell>
          <cell r="B118" t="str">
            <v>5000.06</v>
          </cell>
          <cell r="C118" t="str">
            <v>680.11.00.250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+++</v>
          </cell>
          <cell r="L118">
            <v>0</v>
          </cell>
          <cell r="M118" t="str">
            <v>5000.06 - Salaries Out of Class</v>
          </cell>
        </row>
        <row r="119">
          <cell r="A119" t="str">
            <v>680.40.50.001-5000.06</v>
          </cell>
          <cell r="B119" t="str">
            <v>5000.06</v>
          </cell>
          <cell r="C119" t="str">
            <v>680.40.50.001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92.15</v>
          </cell>
          <cell r="J119">
            <v>-92.15</v>
          </cell>
          <cell r="K119" t="str">
            <v>+++</v>
          </cell>
          <cell r="L119">
            <v>0</v>
          </cell>
          <cell r="M119" t="str">
            <v>5000.06 - Salaries Out of Class</v>
          </cell>
        </row>
        <row r="120">
          <cell r="A120" t="str">
            <v>680.40.55.500-5000.06</v>
          </cell>
          <cell r="B120" t="str">
            <v>5000.06</v>
          </cell>
          <cell r="C120" t="str">
            <v>680.40.55.500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+++</v>
          </cell>
          <cell r="L120">
            <v>0</v>
          </cell>
          <cell r="M120" t="str">
            <v>5000.06 - Salaries Out of Class</v>
          </cell>
        </row>
        <row r="121">
          <cell r="A121" t="str">
            <v>680.40.55.510-5000.06</v>
          </cell>
          <cell r="B121" t="str">
            <v>5000.06</v>
          </cell>
          <cell r="C121" t="str">
            <v>680.40.55.510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+++</v>
          </cell>
          <cell r="L121">
            <v>0</v>
          </cell>
          <cell r="M121" t="str">
            <v>5000.06 - Salaries Out of Class</v>
          </cell>
        </row>
        <row r="122">
          <cell r="A122" t="str">
            <v>680.40.60.520-5000.06</v>
          </cell>
          <cell r="B122" t="str">
            <v>5000.06</v>
          </cell>
          <cell r="C122" t="str">
            <v>680.40.60.520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+++</v>
          </cell>
          <cell r="L122">
            <v>0</v>
          </cell>
          <cell r="M122" t="str">
            <v>5000.06 - Salaries Out of Class</v>
          </cell>
        </row>
        <row r="123">
          <cell r="A123" t="str">
            <v>680.40.60.530-5000.06</v>
          </cell>
          <cell r="B123" t="str">
            <v>5000.06</v>
          </cell>
          <cell r="C123" t="str">
            <v>680.40.60.530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+++</v>
          </cell>
          <cell r="L123">
            <v>0</v>
          </cell>
          <cell r="M123" t="str">
            <v>5000.06 - Salaries Out of Class</v>
          </cell>
        </row>
        <row r="124">
          <cell r="A124" t="str">
            <v>680.40.85.015-5000.06</v>
          </cell>
          <cell r="B124" t="str">
            <v>5000.06</v>
          </cell>
          <cell r="C124" t="str">
            <v>680.40.85.015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+++</v>
          </cell>
          <cell r="L124">
            <v>0</v>
          </cell>
          <cell r="M124" t="str">
            <v>5000.06 - Salaries Out of Class</v>
          </cell>
        </row>
        <row r="125">
          <cell r="A125" t="str">
            <v>680.40.85.560-5000.06</v>
          </cell>
          <cell r="B125" t="str">
            <v>5000.06</v>
          </cell>
          <cell r="C125" t="str">
            <v>680.40.85.560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+++</v>
          </cell>
          <cell r="L125">
            <v>0</v>
          </cell>
          <cell r="M125" t="str">
            <v>5000.06 - Salaries Out of Class</v>
          </cell>
        </row>
        <row r="126">
          <cell r="A126" t="str">
            <v>680.40.85.680-5000.06</v>
          </cell>
          <cell r="B126" t="str">
            <v>5000.06</v>
          </cell>
          <cell r="C126" t="str">
            <v>680.40.85.680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+++</v>
          </cell>
          <cell r="L126">
            <v>0</v>
          </cell>
          <cell r="M126" t="str">
            <v>5000.06 - Salaries Out of Class</v>
          </cell>
        </row>
        <row r="127">
          <cell r="A127" t="str">
            <v>680.40.85.690-5000.06</v>
          </cell>
          <cell r="B127" t="str">
            <v>5000.06</v>
          </cell>
          <cell r="C127" t="str">
            <v>680.40.85.690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+++</v>
          </cell>
          <cell r="L127">
            <v>0</v>
          </cell>
          <cell r="M127" t="str">
            <v>5000.06 - Salaries Out of Class</v>
          </cell>
        </row>
        <row r="128">
          <cell r="A128" t="str">
            <v>680.40.85.700-5000.06</v>
          </cell>
          <cell r="B128" t="str">
            <v>5000.06</v>
          </cell>
          <cell r="C128" t="str">
            <v>680.40.85.700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+++</v>
          </cell>
          <cell r="L128">
            <v>0</v>
          </cell>
          <cell r="M128" t="str">
            <v>5000.06 - Salaries Out of Class</v>
          </cell>
        </row>
        <row r="129">
          <cell r="A129" t="str">
            <v>680.05.00.150-5000.07</v>
          </cell>
          <cell r="B129" t="str">
            <v>5000.07</v>
          </cell>
          <cell r="C129" t="str">
            <v>680.05.00.150</v>
          </cell>
          <cell r="D129">
            <v>1154</v>
          </cell>
          <cell r="E129">
            <v>0</v>
          </cell>
          <cell r="F129">
            <v>1154</v>
          </cell>
          <cell r="G129">
            <v>0</v>
          </cell>
          <cell r="H129">
            <v>0</v>
          </cell>
          <cell r="I129">
            <v>0</v>
          </cell>
          <cell r="J129">
            <v>1154</v>
          </cell>
          <cell r="K129">
            <v>0</v>
          </cell>
          <cell r="L129">
            <v>335.11</v>
          </cell>
          <cell r="M129" t="str">
            <v>5000.07 - Salaries Admin Leave Pay</v>
          </cell>
        </row>
        <row r="130">
          <cell r="A130" t="str">
            <v>680.05.00.160-5000.07</v>
          </cell>
          <cell r="B130" t="str">
            <v>5000.07</v>
          </cell>
          <cell r="C130" t="str">
            <v>680.05.00.160</v>
          </cell>
          <cell r="D130">
            <v>500</v>
          </cell>
          <cell r="E130">
            <v>0</v>
          </cell>
          <cell r="F130">
            <v>500</v>
          </cell>
          <cell r="G130">
            <v>0</v>
          </cell>
          <cell r="H130">
            <v>0</v>
          </cell>
          <cell r="I130">
            <v>945.61</v>
          </cell>
          <cell r="J130">
            <v>-445.61</v>
          </cell>
          <cell r="K130">
            <v>1.89</v>
          </cell>
          <cell r="L130">
            <v>666.58</v>
          </cell>
          <cell r="M130" t="str">
            <v>5000.07 - Salaries Admin Leave Pay</v>
          </cell>
        </row>
        <row r="131">
          <cell r="A131" t="str">
            <v>680.07.00.170-5000.07</v>
          </cell>
          <cell r="B131" t="str">
            <v>5000.07</v>
          </cell>
          <cell r="C131" t="str">
            <v>680.07.00.170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+++</v>
          </cell>
          <cell r="L131">
            <v>0</v>
          </cell>
          <cell r="M131" t="str">
            <v>5000.07 - Salaries Admin Leave Pay</v>
          </cell>
        </row>
        <row r="132">
          <cell r="A132" t="str">
            <v>680.11.00.250-5000.07</v>
          </cell>
          <cell r="B132" t="str">
            <v>5000.07</v>
          </cell>
          <cell r="C132" t="str">
            <v>680.11.00.250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+++</v>
          </cell>
          <cell r="L132">
            <v>0</v>
          </cell>
          <cell r="M132" t="str">
            <v>5000.07 - Salaries Admin Leave Pay</v>
          </cell>
        </row>
        <row r="133">
          <cell r="A133" t="str">
            <v>680.40.50.001-5000.07</v>
          </cell>
          <cell r="B133" t="str">
            <v>5000.07</v>
          </cell>
          <cell r="C133" t="str">
            <v>680.40.50.001</v>
          </cell>
          <cell r="D133">
            <v>2200</v>
          </cell>
          <cell r="E133">
            <v>0</v>
          </cell>
          <cell r="F133">
            <v>2200</v>
          </cell>
          <cell r="G133">
            <v>0</v>
          </cell>
          <cell r="H133">
            <v>0</v>
          </cell>
          <cell r="I133">
            <v>0</v>
          </cell>
          <cell r="J133">
            <v>2200</v>
          </cell>
          <cell r="K133">
            <v>0</v>
          </cell>
          <cell r="L133">
            <v>0</v>
          </cell>
          <cell r="M133" t="str">
            <v>5000.07 - Salaries Admin Leave Pay</v>
          </cell>
        </row>
        <row r="134">
          <cell r="A134" t="str">
            <v>680.40.55.500-5000.07</v>
          </cell>
          <cell r="B134" t="str">
            <v>5000.07</v>
          </cell>
          <cell r="C134" t="str">
            <v>680.40.55.500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+++</v>
          </cell>
          <cell r="L134">
            <v>0</v>
          </cell>
          <cell r="M134" t="str">
            <v>5000.07 - Salaries Admin Leave Pay</v>
          </cell>
        </row>
        <row r="135">
          <cell r="A135" t="str">
            <v>680.40.55.510-5000.07</v>
          </cell>
          <cell r="B135" t="str">
            <v>5000.07</v>
          </cell>
          <cell r="C135" t="str">
            <v>680.40.55.510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+++</v>
          </cell>
          <cell r="L135">
            <v>0</v>
          </cell>
          <cell r="M135" t="str">
            <v>5000.07 - Salaries Admin Leave Pay</v>
          </cell>
        </row>
        <row r="136">
          <cell r="A136" t="str">
            <v>680.40.60.520-5000.07</v>
          </cell>
          <cell r="B136" t="str">
            <v>5000.07</v>
          </cell>
          <cell r="C136" t="str">
            <v>680.40.60.520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str">
            <v>+++</v>
          </cell>
          <cell r="L136">
            <v>0</v>
          </cell>
          <cell r="M136" t="str">
            <v>5000.07 - Salaries Admin Leave Pay</v>
          </cell>
        </row>
        <row r="137">
          <cell r="A137" t="str">
            <v>680.40.60.530-5000.07</v>
          </cell>
          <cell r="B137" t="str">
            <v>5000.07</v>
          </cell>
          <cell r="C137" t="str">
            <v>680.40.60.530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+++</v>
          </cell>
          <cell r="L137">
            <v>0</v>
          </cell>
          <cell r="M137" t="str">
            <v>5000.07 - Salaries Admin Leave Pay</v>
          </cell>
        </row>
        <row r="138">
          <cell r="A138" t="str">
            <v>680.40.85.015-5000.07</v>
          </cell>
          <cell r="B138" t="str">
            <v>5000.07</v>
          </cell>
          <cell r="C138" t="str">
            <v>680.40.85.015</v>
          </cell>
          <cell r="D138">
            <v>6175</v>
          </cell>
          <cell r="E138">
            <v>0</v>
          </cell>
          <cell r="F138">
            <v>6175</v>
          </cell>
          <cell r="G138">
            <v>0</v>
          </cell>
          <cell r="H138">
            <v>0</v>
          </cell>
          <cell r="I138">
            <v>4125.28</v>
          </cell>
          <cell r="J138">
            <v>2049.7199999999998</v>
          </cell>
          <cell r="K138">
            <v>0.67</v>
          </cell>
          <cell r="L138">
            <v>2660.81</v>
          </cell>
          <cell r="M138" t="str">
            <v>5000.07 - Salaries Admin Leave Pay</v>
          </cell>
        </row>
        <row r="139">
          <cell r="A139" t="str">
            <v>680.40.85.560-5000.07</v>
          </cell>
          <cell r="B139" t="str">
            <v>5000.07</v>
          </cell>
          <cell r="C139" t="str">
            <v>680.40.85.560</v>
          </cell>
          <cell r="D139">
            <v>800</v>
          </cell>
          <cell r="E139">
            <v>0</v>
          </cell>
          <cell r="F139">
            <v>800</v>
          </cell>
          <cell r="G139">
            <v>0</v>
          </cell>
          <cell r="H139">
            <v>0</v>
          </cell>
          <cell r="I139">
            <v>0</v>
          </cell>
          <cell r="J139">
            <v>800</v>
          </cell>
          <cell r="K139">
            <v>0</v>
          </cell>
          <cell r="L139">
            <v>260.14</v>
          </cell>
          <cell r="M139" t="str">
            <v>5000.07 - Salaries Admin Leave Pay</v>
          </cell>
        </row>
        <row r="140">
          <cell r="A140" t="str">
            <v>680.40.85.680-5000.07</v>
          </cell>
          <cell r="B140" t="str">
            <v>5000.07</v>
          </cell>
          <cell r="C140" t="str">
            <v>680.40.85.680</v>
          </cell>
          <cell r="D140">
            <v>2540</v>
          </cell>
          <cell r="E140">
            <v>0</v>
          </cell>
          <cell r="F140">
            <v>2540</v>
          </cell>
          <cell r="G140">
            <v>0</v>
          </cell>
          <cell r="H140">
            <v>0</v>
          </cell>
          <cell r="I140">
            <v>0</v>
          </cell>
          <cell r="J140">
            <v>2540</v>
          </cell>
          <cell r="K140">
            <v>0</v>
          </cell>
          <cell r="L140">
            <v>0</v>
          </cell>
          <cell r="M140" t="str">
            <v>5000.07 - Salaries Admin Leave Pay</v>
          </cell>
        </row>
        <row r="141">
          <cell r="A141" t="str">
            <v>680.40.85.690-5000.07</v>
          </cell>
          <cell r="B141" t="str">
            <v>5000.07</v>
          </cell>
          <cell r="C141" t="str">
            <v>680.40.85.690</v>
          </cell>
          <cell r="D141">
            <v>2060</v>
          </cell>
          <cell r="E141">
            <v>0</v>
          </cell>
          <cell r="F141">
            <v>2060</v>
          </cell>
          <cell r="G141">
            <v>0</v>
          </cell>
          <cell r="H141">
            <v>0</v>
          </cell>
          <cell r="I141">
            <v>0</v>
          </cell>
          <cell r="J141">
            <v>2060</v>
          </cell>
          <cell r="K141">
            <v>0</v>
          </cell>
          <cell r="L141">
            <v>0</v>
          </cell>
          <cell r="M141" t="str">
            <v>5000.07 - Salaries Admin Leave Pay</v>
          </cell>
        </row>
        <row r="142">
          <cell r="A142" t="str">
            <v>680.40.85.700-5000.07</v>
          </cell>
          <cell r="B142" t="str">
            <v>5000.07</v>
          </cell>
          <cell r="C142" t="str">
            <v>680.40.85.700</v>
          </cell>
          <cell r="D142">
            <v>1932</v>
          </cell>
          <cell r="E142">
            <v>0</v>
          </cell>
          <cell r="F142">
            <v>1932</v>
          </cell>
          <cell r="G142">
            <v>0</v>
          </cell>
          <cell r="H142">
            <v>0</v>
          </cell>
          <cell r="I142">
            <v>0</v>
          </cell>
          <cell r="J142">
            <v>1932</v>
          </cell>
          <cell r="K142">
            <v>0</v>
          </cell>
          <cell r="L142">
            <v>0</v>
          </cell>
          <cell r="M142" t="str">
            <v>5000.07 - Salaries Admin Leave Pay</v>
          </cell>
        </row>
        <row r="143">
          <cell r="A143" t="str">
            <v>680.05.00.150-5000.08</v>
          </cell>
          <cell r="B143" t="str">
            <v>5000.08</v>
          </cell>
          <cell r="C143" t="str">
            <v>680.05.00.150</v>
          </cell>
          <cell r="D143">
            <v>750</v>
          </cell>
          <cell r="E143">
            <v>0</v>
          </cell>
          <cell r="F143">
            <v>750</v>
          </cell>
          <cell r="G143">
            <v>0</v>
          </cell>
          <cell r="H143">
            <v>0</v>
          </cell>
          <cell r="I143">
            <v>0</v>
          </cell>
          <cell r="J143">
            <v>750</v>
          </cell>
          <cell r="K143">
            <v>0</v>
          </cell>
          <cell r="L143">
            <v>0</v>
          </cell>
          <cell r="M143" t="str">
            <v>5000.08 - Salaries Longevity Pay</v>
          </cell>
        </row>
        <row r="144">
          <cell r="A144" t="str">
            <v>680.05.00.160-5000.08</v>
          </cell>
          <cell r="B144" t="str">
            <v>5000.08</v>
          </cell>
          <cell r="C144" t="str">
            <v>680.05.00.160</v>
          </cell>
          <cell r="D144">
            <v>800</v>
          </cell>
          <cell r="E144">
            <v>0</v>
          </cell>
          <cell r="F144">
            <v>800</v>
          </cell>
          <cell r="G144">
            <v>0</v>
          </cell>
          <cell r="H144">
            <v>0</v>
          </cell>
          <cell r="I144">
            <v>382.81</v>
          </cell>
          <cell r="J144">
            <v>417.19</v>
          </cell>
          <cell r="K144">
            <v>0.48</v>
          </cell>
          <cell r="L144">
            <v>377.14</v>
          </cell>
          <cell r="M144" t="str">
            <v>5000.08 - Salaries Longevity Pay</v>
          </cell>
        </row>
        <row r="145">
          <cell r="A145" t="str">
            <v>680.07.00.170-5000.08</v>
          </cell>
          <cell r="B145" t="str">
            <v>5000.08</v>
          </cell>
          <cell r="C145" t="str">
            <v>680.07.00.170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+++</v>
          </cell>
          <cell r="L145">
            <v>0</v>
          </cell>
          <cell r="M145" t="str">
            <v>5000.08 - Salaries Longevity Pay</v>
          </cell>
        </row>
        <row r="146">
          <cell r="A146" t="str">
            <v>680.11.00.250-5000.08</v>
          </cell>
          <cell r="B146" t="str">
            <v>5000.08</v>
          </cell>
          <cell r="C146" t="str">
            <v>680.11.00.250</v>
          </cell>
          <cell r="D146">
            <v>125</v>
          </cell>
          <cell r="E146">
            <v>0</v>
          </cell>
          <cell r="F146">
            <v>125</v>
          </cell>
          <cell r="G146">
            <v>0</v>
          </cell>
          <cell r="H146">
            <v>0</v>
          </cell>
          <cell r="I146">
            <v>0</v>
          </cell>
          <cell r="J146">
            <v>125</v>
          </cell>
          <cell r="K146">
            <v>0</v>
          </cell>
          <cell r="L146">
            <v>0</v>
          </cell>
          <cell r="M146" t="str">
            <v>5000.08 - Salaries Longevity Pay</v>
          </cell>
        </row>
        <row r="147">
          <cell r="A147" t="str">
            <v>680.40.50.001-5000.08</v>
          </cell>
          <cell r="B147" t="str">
            <v>5000.08</v>
          </cell>
          <cell r="C147" t="str">
            <v>680.40.50.001</v>
          </cell>
          <cell r="D147">
            <v>1150</v>
          </cell>
          <cell r="E147">
            <v>0</v>
          </cell>
          <cell r="F147">
            <v>1150</v>
          </cell>
          <cell r="G147">
            <v>0</v>
          </cell>
          <cell r="H147">
            <v>0</v>
          </cell>
          <cell r="I147">
            <v>0</v>
          </cell>
          <cell r="J147">
            <v>1150</v>
          </cell>
          <cell r="K147">
            <v>0</v>
          </cell>
          <cell r="L147">
            <v>787.9</v>
          </cell>
          <cell r="M147" t="str">
            <v>5000.08 - Salaries Longevity Pay</v>
          </cell>
        </row>
        <row r="148">
          <cell r="A148" t="str">
            <v>680.40.55.500-5000.08</v>
          </cell>
          <cell r="B148" t="str">
            <v>5000.08</v>
          </cell>
          <cell r="C148" t="str">
            <v>680.40.55.500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+++</v>
          </cell>
          <cell r="L148">
            <v>0</v>
          </cell>
          <cell r="M148" t="str">
            <v>5000.08 - Salaries Longevity Pay</v>
          </cell>
        </row>
        <row r="149">
          <cell r="A149" t="str">
            <v>680.40.55.510-5000.08</v>
          </cell>
          <cell r="B149" t="str">
            <v>5000.08</v>
          </cell>
          <cell r="C149" t="str">
            <v>680.40.55.510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+++</v>
          </cell>
          <cell r="L149">
            <v>0</v>
          </cell>
          <cell r="M149" t="str">
            <v>5000.08 - Salaries Longevity Pay</v>
          </cell>
        </row>
        <row r="150">
          <cell r="A150" t="str">
            <v>680.40.60.520-5000.08</v>
          </cell>
          <cell r="B150" t="str">
            <v>5000.08</v>
          </cell>
          <cell r="C150" t="str">
            <v>680.40.60.520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+++</v>
          </cell>
          <cell r="L150">
            <v>0</v>
          </cell>
          <cell r="M150" t="str">
            <v>5000.08 - Salaries Longevity Pay</v>
          </cell>
        </row>
        <row r="151">
          <cell r="A151" t="str">
            <v>680.40.60.530-5000.08</v>
          </cell>
          <cell r="B151" t="str">
            <v>5000.08</v>
          </cell>
          <cell r="C151" t="str">
            <v>680.40.60.530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+++</v>
          </cell>
          <cell r="L151">
            <v>0</v>
          </cell>
          <cell r="M151" t="str">
            <v>5000.08 - Salaries Longevity Pay</v>
          </cell>
        </row>
        <row r="152">
          <cell r="A152" t="str">
            <v>680.40.85.015-5000.08</v>
          </cell>
          <cell r="B152" t="str">
            <v>5000.08</v>
          </cell>
          <cell r="C152" t="str">
            <v>680.40.85.015</v>
          </cell>
          <cell r="D152">
            <v>3044</v>
          </cell>
          <cell r="E152">
            <v>0</v>
          </cell>
          <cell r="F152">
            <v>3044</v>
          </cell>
          <cell r="G152">
            <v>0</v>
          </cell>
          <cell r="H152">
            <v>0</v>
          </cell>
          <cell r="I152">
            <v>2580.1999999999998</v>
          </cell>
          <cell r="J152">
            <v>463.8</v>
          </cell>
          <cell r="K152">
            <v>0.85</v>
          </cell>
          <cell r="L152">
            <v>2229</v>
          </cell>
          <cell r="M152" t="str">
            <v>5000.08 - Salaries Longevity Pay</v>
          </cell>
        </row>
        <row r="153">
          <cell r="A153" t="str">
            <v>680.40.85.560-5000.08</v>
          </cell>
          <cell r="B153" t="str">
            <v>5000.08</v>
          </cell>
          <cell r="C153" t="str">
            <v>680.40.85.560</v>
          </cell>
          <cell r="D153">
            <v>2430</v>
          </cell>
          <cell r="E153">
            <v>0</v>
          </cell>
          <cell r="F153">
            <v>2430</v>
          </cell>
          <cell r="G153">
            <v>0</v>
          </cell>
          <cell r="H153">
            <v>0</v>
          </cell>
          <cell r="I153">
            <v>0</v>
          </cell>
          <cell r="J153">
            <v>2430</v>
          </cell>
          <cell r="K153">
            <v>0</v>
          </cell>
          <cell r="L153">
            <v>0</v>
          </cell>
          <cell r="M153" t="str">
            <v>5000.08 - Salaries Longevity Pay</v>
          </cell>
        </row>
        <row r="154">
          <cell r="A154" t="str">
            <v>680.40.85.680-5000.08</v>
          </cell>
          <cell r="B154" t="str">
            <v>5000.08</v>
          </cell>
          <cell r="C154" t="str">
            <v>680.40.85.680</v>
          </cell>
          <cell r="D154">
            <v>4403</v>
          </cell>
          <cell r="E154">
            <v>0</v>
          </cell>
          <cell r="F154">
            <v>4403</v>
          </cell>
          <cell r="G154">
            <v>0</v>
          </cell>
          <cell r="H154">
            <v>0</v>
          </cell>
          <cell r="I154">
            <v>0</v>
          </cell>
          <cell r="J154">
            <v>4403</v>
          </cell>
          <cell r="K154">
            <v>0</v>
          </cell>
          <cell r="L154">
            <v>0</v>
          </cell>
          <cell r="M154" t="str">
            <v>5000.08 - Salaries Longevity Pay</v>
          </cell>
        </row>
        <row r="155">
          <cell r="A155" t="str">
            <v>680.40.85.690-5000.08</v>
          </cell>
          <cell r="B155" t="str">
            <v>5000.08</v>
          </cell>
          <cell r="C155" t="str">
            <v>680.40.85.690</v>
          </cell>
          <cell r="D155">
            <v>9281</v>
          </cell>
          <cell r="E155">
            <v>0</v>
          </cell>
          <cell r="F155">
            <v>9281</v>
          </cell>
          <cell r="G155">
            <v>0</v>
          </cell>
          <cell r="H155">
            <v>0</v>
          </cell>
          <cell r="I155">
            <v>3226.88</v>
          </cell>
          <cell r="J155">
            <v>6054.12</v>
          </cell>
          <cell r="K155">
            <v>0.35</v>
          </cell>
          <cell r="L155">
            <v>2995.97</v>
          </cell>
          <cell r="M155" t="str">
            <v>5000.08 - Salaries Longevity Pay</v>
          </cell>
        </row>
        <row r="156">
          <cell r="A156" t="str">
            <v>680.40.85.700-5000.08</v>
          </cell>
          <cell r="B156" t="str">
            <v>5000.08</v>
          </cell>
          <cell r="C156" t="str">
            <v>680.40.85.700</v>
          </cell>
          <cell r="D156">
            <v>4285</v>
          </cell>
          <cell r="E156">
            <v>0</v>
          </cell>
          <cell r="F156">
            <v>4285</v>
          </cell>
          <cell r="G156">
            <v>0</v>
          </cell>
          <cell r="H156">
            <v>0</v>
          </cell>
          <cell r="I156">
            <v>874.47</v>
          </cell>
          <cell r="J156">
            <v>3410.53</v>
          </cell>
          <cell r="K156">
            <v>0.2</v>
          </cell>
          <cell r="L156">
            <v>828.85</v>
          </cell>
          <cell r="M156" t="str">
            <v>5000.08 - Salaries Longevity Pay</v>
          </cell>
        </row>
        <row r="157">
          <cell r="A157" t="str">
            <v>680.05.00.150-5000.09</v>
          </cell>
          <cell r="B157" t="str">
            <v>5000.09</v>
          </cell>
          <cell r="C157" t="str">
            <v>680.05.00.150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+++</v>
          </cell>
          <cell r="L157">
            <v>0</v>
          </cell>
          <cell r="M157" t="str">
            <v>5000.09 - Salaries Mutual Aid Overtime</v>
          </cell>
        </row>
        <row r="158">
          <cell r="A158" t="str">
            <v>680.05.00.160-5000.09</v>
          </cell>
          <cell r="B158" t="str">
            <v>5000.09</v>
          </cell>
          <cell r="C158" t="str">
            <v>680.05.00.160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+++</v>
          </cell>
          <cell r="L158">
            <v>0</v>
          </cell>
          <cell r="M158" t="str">
            <v>5000.09 - Salaries Mutual Aid Overtime</v>
          </cell>
        </row>
        <row r="159">
          <cell r="A159" t="str">
            <v>680.07.00.170-5000.09</v>
          </cell>
          <cell r="B159" t="str">
            <v>5000.09</v>
          </cell>
          <cell r="C159" t="str">
            <v>680.07.00.170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+++</v>
          </cell>
          <cell r="L159">
            <v>0</v>
          </cell>
          <cell r="M159" t="str">
            <v>5000.09 - Salaries Mutual Aid Overtime</v>
          </cell>
        </row>
        <row r="160">
          <cell r="A160" t="str">
            <v>680.11.00.250-5000.09</v>
          </cell>
          <cell r="B160" t="str">
            <v>5000.09</v>
          </cell>
          <cell r="C160" t="str">
            <v>680.11.00.250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+++</v>
          </cell>
          <cell r="L160">
            <v>0</v>
          </cell>
          <cell r="M160" t="str">
            <v>5000.09 - Salaries Mutual Aid Overtime</v>
          </cell>
        </row>
        <row r="161">
          <cell r="A161" t="str">
            <v>680.40.50.001-5000.09</v>
          </cell>
          <cell r="B161" t="str">
            <v>5000.09</v>
          </cell>
          <cell r="C161" t="str">
            <v>680.40.50.001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+++</v>
          </cell>
          <cell r="L161">
            <v>0</v>
          </cell>
          <cell r="M161" t="str">
            <v>5000.09 - Salaries Mutual Aid Overtime</v>
          </cell>
        </row>
        <row r="162">
          <cell r="A162" t="str">
            <v>680.40.55.500-5000.09</v>
          </cell>
          <cell r="B162" t="str">
            <v>5000.09</v>
          </cell>
          <cell r="C162" t="str">
            <v>680.40.55.500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+++</v>
          </cell>
          <cell r="L162">
            <v>0</v>
          </cell>
          <cell r="M162" t="str">
            <v>5000.09 - Salaries Mutual Aid Overtime</v>
          </cell>
        </row>
        <row r="163">
          <cell r="A163" t="str">
            <v>680.40.55.510-5000.09</v>
          </cell>
          <cell r="B163" t="str">
            <v>5000.09</v>
          </cell>
          <cell r="C163" t="str">
            <v>680.40.55.510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+++</v>
          </cell>
          <cell r="L163">
            <v>0</v>
          </cell>
          <cell r="M163" t="str">
            <v>5000.09 - Salaries Mutual Aid Overtime</v>
          </cell>
        </row>
        <row r="164">
          <cell r="A164" t="str">
            <v>680.40.60.520-5000.09</v>
          </cell>
          <cell r="B164" t="str">
            <v>5000.09</v>
          </cell>
          <cell r="C164" t="str">
            <v>680.40.60.520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+++</v>
          </cell>
          <cell r="L164">
            <v>0</v>
          </cell>
          <cell r="M164" t="str">
            <v>5000.09 - Salaries Mutual Aid Overtime</v>
          </cell>
        </row>
        <row r="165">
          <cell r="A165" t="str">
            <v>680.40.60.530-5000.09</v>
          </cell>
          <cell r="B165" t="str">
            <v>5000.09</v>
          </cell>
          <cell r="C165" t="str">
            <v>680.40.60.530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+++</v>
          </cell>
          <cell r="L165">
            <v>0</v>
          </cell>
          <cell r="M165" t="str">
            <v>5000.09 - Salaries Mutual Aid Overtime</v>
          </cell>
        </row>
        <row r="166">
          <cell r="A166" t="str">
            <v>680.05.00.150-5000.10</v>
          </cell>
          <cell r="B166" t="str">
            <v>5000.10</v>
          </cell>
          <cell r="C166" t="str">
            <v>680.05.00.150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+++</v>
          </cell>
          <cell r="L166">
            <v>0</v>
          </cell>
          <cell r="M166" t="str">
            <v>5000.10 - Salaries Furloughs</v>
          </cell>
        </row>
        <row r="167">
          <cell r="A167" t="str">
            <v>680.05.00.160-5000.10</v>
          </cell>
          <cell r="B167" t="str">
            <v>5000.10</v>
          </cell>
          <cell r="C167" t="str">
            <v>680.05.00.160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+++</v>
          </cell>
          <cell r="L167">
            <v>0</v>
          </cell>
          <cell r="M167" t="str">
            <v>5000.10 - Salaries Furloughs</v>
          </cell>
        </row>
        <row r="168">
          <cell r="A168" t="str">
            <v>680.07.00.170-5000.10</v>
          </cell>
          <cell r="B168" t="str">
            <v>5000.10</v>
          </cell>
          <cell r="C168" t="str">
            <v>680.07.00.170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+++</v>
          </cell>
          <cell r="L168">
            <v>0</v>
          </cell>
          <cell r="M168" t="str">
            <v>5000.10 - Salaries Furloughs</v>
          </cell>
        </row>
        <row r="169">
          <cell r="A169" t="str">
            <v>680.11.00.250-5000.10</v>
          </cell>
          <cell r="B169" t="str">
            <v>5000.10</v>
          </cell>
          <cell r="C169" t="str">
            <v>680.11.00.250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>+++</v>
          </cell>
          <cell r="L169">
            <v>0</v>
          </cell>
          <cell r="M169" t="str">
            <v>5000.10 - Salaries Furloughs</v>
          </cell>
        </row>
        <row r="170">
          <cell r="A170" t="str">
            <v>680.40.50.001-5000.10</v>
          </cell>
          <cell r="B170" t="str">
            <v>5000.10</v>
          </cell>
          <cell r="C170" t="str">
            <v>680.40.50.001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+++</v>
          </cell>
          <cell r="L170">
            <v>0</v>
          </cell>
          <cell r="M170" t="str">
            <v>5000.10 - Salaries Furloughs</v>
          </cell>
        </row>
        <row r="171">
          <cell r="A171" t="str">
            <v>680.40.55.500-5000.10</v>
          </cell>
          <cell r="B171" t="str">
            <v>5000.10</v>
          </cell>
          <cell r="C171" t="str">
            <v>680.40.55.500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+++</v>
          </cell>
          <cell r="L171">
            <v>0</v>
          </cell>
          <cell r="M171" t="str">
            <v>5000.10 - Salaries Furloughs</v>
          </cell>
        </row>
        <row r="172">
          <cell r="A172" t="str">
            <v>680.40.55.510-5000.10</v>
          </cell>
          <cell r="B172" t="str">
            <v>5000.10</v>
          </cell>
          <cell r="C172" t="str">
            <v>680.40.55.510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+++</v>
          </cell>
          <cell r="L172">
            <v>0</v>
          </cell>
          <cell r="M172" t="str">
            <v>5000.10 - Salaries Furloughs</v>
          </cell>
        </row>
        <row r="173">
          <cell r="A173" t="str">
            <v>680.40.60.520-5000.10</v>
          </cell>
          <cell r="B173" t="str">
            <v>5000.10</v>
          </cell>
          <cell r="C173" t="str">
            <v>680.40.60.520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+++</v>
          </cell>
          <cell r="L173">
            <v>0</v>
          </cell>
          <cell r="M173" t="str">
            <v>5000.10 - Salaries Furloughs</v>
          </cell>
        </row>
        <row r="174">
          <cell r="A174" t="str">
            <v>680.40.60.530-5000.10</v>
          </cell>
          <cell r="B174" t="str">
            <v>5000.10</v>
          </cell>
          <cell r="C174" t="str">
            <v>680.40.60.530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+++</v>
          </cell>
          <cell r="L174">
            <v>0</v>
          </cell>
          <cell r="M174" t="str">
            <v>5000.10 - Salaries Furloughs</v>
          </cell>
        </row>
        <row r="175">
          <cell r="A175" t="str">
            <v>680.40.85.015-5000.10</v>
          </cell>
          <cell r="B175" t="str">
            <v>5000.10</v>
          </cell>
          <cell r="C175" t="str">
            <v>680.40.85.015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+++</v>
          </cell>
          <cell r="L175">
            <v>0</v>
          </cell>
          <cell r="M175" t="str">
            <v>5000.10 - Salaries Furloughs</v>
          </cell>
        </row>
        <row r="176">
          <cell r="A176" t="str">
            <v>680.40.85.560-5000.10</v>
          </cell>
          <cell r="B176" t="str">
            <v>5000.10</v>
          </cell>
          <cell r="C176" t="str">
            <v>680.40.85.560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+++</v>
          </cell>
          <cell r="L176">
            <v>0</v>
          </cell>
          <cell r="M176" t="str">
            <v>5000.10 - Salaries Furloughs</v>
          </cell>
        </row>
        <row r="177">
          <cell r="A177" t="str">
            <v>680.40.85.680-5000.10</v>
          </cell>
          <cell r="B177" t="str">
            <v>5000.10</v>
          </cell>
          <cell r="C177" t="str">
            <v>680.40.85.680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+++</v>
          </cell>
          <cell r="L177">
            <v>0</v>
          </cell>
          <cell r="M177" t="str">
            <v>5000.10 - Salaries Furloughs</v>
          </cell>
        </row>
        <row r="178">
          <cell r="A178" t="str">
            <v>680.40.85.690-5000.10</v>
          </cell>
          <cell r="B178" t="str">
            <v>5000.10</v>
          </cell>
          <cell r="C178" t="str">
            <v>680.40.85.690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>+++</v>
          </cell>
          <cell r="L178">
            <v>0</v>
          </cell>
          <cell r="M178" t="str">
            <v>5000.10 - Salaries Furloughs</v>
          </cell>
        </row>
        <row r="179">
          <cell r="A179" t="str">
            <v>680.40.85.700-5000.10</v>
          </cell>
          <cell r="B179" t="str">
            <v>5000.10</v>
          </cell>
          <cell r="C179" t="str">
            <v>680.40.85.700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+++</v>
          </cell>
          <cell r="L179">
            <v>0</v>
          </cell>
          <cell r="M179" t="str">
            <v>5000.10 - Salaries Furloughs</v>
          </cell>
        </row>
        <row r="180">
          <cell r="A180" t="str">
            <v>680.05.00.150-5000.11</v>
          </cell>
          <cell r="B180" t="str">
            <v>5000.11</v>
          </cell>
          <cell r="C180" t="str">
            <v>680.05.00.150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>+++</v>
          </cell>
          <cell r="L180">
            <v>0</v>
          </cell>
          <cell r="M180" t="str">
            <v>5000.11 - Salaries Worker's Comp</v>
          </cell>
        </row>
        <row r="181">
          <cell r="A181" t="str">
            <v>680.05.00.160-5000.11</v>
          </cell>
          <cell r="B181" t="str">
            <v>5000.11</v>
          </cell>
          <cell r="C181" t="str">
            <v>680.05.00.160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+++</v>
          </cell>
          <cell r="L181">
            <v>0</v>
          </cell>
          <cell r="M181" t="str">
            <v>5000.11 - Salaries Worker's Comp</v>
          </cell>
        </row>
        <row r="182">
          <cell r="A182" t="str">
            <v>680.07.00.170-5000.11</v>
          </cell>
          <cell r="B182" t="str">
            <v>5000.11</v>
          </cell>
          <cell r="C182" t="str">
            <v>680.07.00.170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+++</v>
          </cell>
          <cell r="L182">
            <v>0</v>
          </cell>
          <cell r="M182" t="str">
            <v>5000.11 - Salaries Worker's Comp</v>
          </cell>
        </row>
        <row r="183">
          <cell r="A183" t="str">
            <v>680.11.00.250-5000.11</v>
          </cell>
          <cell r="B183" t="str">
            <v>5000.11</v>
          </cell>
          <cell r="C183" t="str">
            <v>680.11.00.250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+++</v>
          </cell>
          <cell r="L183">
            <v>0</v>
          </cell>
          <cell r="M183" t="str">
            <v>5000.11 - Salaries Worker's Comp</v>
          </cell>
        </row>
        <row r="184">
          <cell r="A184" t="str">
            <v>680.40.50.001-5000.11</v>
          </cell>
          <cell r="B184" t="str">
            <v>5000.11</v>
          </cell>
          <cell r="C184" t="str">
            <v>680.40.50.001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+++</v>
          </cell>
          <cell r="L184">
            <v>0</v>
          </cell>
          <cell r="M184" t="str">
            <v>5000.11 - Salaries Worker's Comp</v>
          </cell>
        </row>
        <row r="185">
          <cell r="A185" t="str">
            <v>680.40.55.500-5000.11</v>
          </cell>
          <cell r="B185" t="str">
            <v>5000.11</v>
          </cell>
          <cell r="C185" t="str">
            <v>680.40.55.500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+++</v>
          </cell>
          <cell r="L185">
            <v>0</v>
          </cell>
          <cell r="M185" t="str">
            <v>5000.11 - Salaries Worker's Comp</v>
          </cell>
        </row>
        <row r="186">
          <cell r="A186" t="str">
            <v>680.40.55.510-5000.11</v>
          </cell>
          <cell r="B186" t="str">
            <v>5000.11</v>
          </cell>
          <cell r="C186" t="str">
            <v>680.40.55.510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+++</v>
          </cell>
          <cell r="L186">
            <v>0</v>
          </cell>
          <cell r="M186" t="str">
            <v>5000.11 - Salaries Worker's Comp</v>
          </cell>
        </row>
        <row r="187">
          <cell r="A187" t="str">
            <v>680.40.60.520-5000.11</v>
          </cell>
          <cell r="B187" t="str">
            <v>5000.11</v>
          </cell>
          <cell r="C187" t="str">
            <v>680.40.60.520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+++</v>
          </cell>
          <cell r="L187">
            <v>0</v>
          </cell>
          <cell r="M187" t="str">
            <v>5000.11 - Salaries Worker's Comp</v>
          </cell>
        </row>
        <row r="188">
          <cell r="A188" t="str">
            <v>680.40.60.530-5000.11</v>
          </cell>
          <cell r="B188" t="str">
            <v>5000.11</v>
          </cell>
          <cell r="C188" t="str">
            <v>680.40.60.530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+++</v>
          </cell>
          <cell r="L188">
            <v>0</v>
          </cell>
          <cell r="M188" t="str">
            <v>5000.11 - Salaries Worker's Comp</v>
          </cell>
        </row>
        <row r="189">
          <cell r="A189" t="str">
            <v>680.40.85.015-5000.11</v>
          </cell>
          <cell r="B189" t="str">
            <v>5000.11</v>
          </cell>
          <cell r="C189" t="str">
            <v>680.40.85.015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329.37</v>
          </cell>
          <cell r="J189">
            <v>-329.37</v>
          </cell>
          <cell r="K189" t="str">
            <v>+++</v>
          </cell>
          <cell r="L189">
            <v>0</v>
          </cell>
          <cell r="M189" t="str">
            <v>5000.11 - Salaries Worker's Comp</v>
          </cell>
        </row>
        <row r="190">
          <cell r="A190" t="str">
            <v>680.40.85.560-5000.11</v>
          </cell>
          <cell r="B190" t="str">
            <v>5000.11</v>
          </cell>
          <cell r="C190" t="str">
            <v>680.40.85.560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1152.8</v>
          </cell>
          <cell r="J190">
            <v>-1152.8</v>
          </cell>
          <cell r="K190" t="str">
            <v>+++</v>
          </cell>
          <cell r="L190">
            <v>0</v>
          </cell>
          <cell r="M190" t="str">
            <v>5000.11 - Salaries Worker's Comp</v>
          </cell>
        </row>
        <row r="191">
          <cell r="A191" t="str">
            <v>680.40.85.680-5000.11</v>
          </cell>
          <cell r="B191" t="str">
            <v>5000.11</v>
          </cell>
          <cell r="C191" t="str">
            <v>680.40.85.680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>+++</v>
          </cell>
          <cell r="L191">
            <v>0</v>
          </cell>
          <cell r="M191" t="str">
            <v>5000.11 - Salaries Worker's Comp</v>
          </cell>
        </row>
        <row r="192">
          <cell r="A192" t="str">
            <v>680.40.85.690-5000.11</v>
          </cell>
          <cell r="B192" t="str">
            <v>5000.11</v>
          </cell>
          <cell r="C192" t="str">
            <v>680.40.85.690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+++</v>
          </cell>
          <cell r="L192">
            <v>0</v>
          </cell>
          <cell r="M192" t="str">
            <v>5000.11 - Salaries Worker's Comp</v>
          </cell>
        </row>
        <row r="193">
          <cell r="A193" t="str">
            <v>680.40.85.700-5000.11</v>
          </cell>
          <cell r="B193" t="str">
            <v>5000.11</v>
          </cell>
          <cell r="C193" t="str">
            <v>680.40.85.700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164.68</v>
          </cell>
          <cell r="J193">
            <v>-164.68</v>
          </cell>
          <cell r="K193" t="str">
            <v>+++</v>
          </cell>
          <cell r="L193">
            <v>0</v>
          </cell>
          <cell r="M193" t="str">
            <v>5000.11 - Salaries Worker's Comp</v>
          </cell>
        </row>
        <row r="194">
          <cell r="A194" t="str">
            <v>680.05.00.150-5000.12</v>
          </cell>
          <cell r="B194" t="str">
            <v>5000.12</v>
          </cell>
          <cell r="C194" t="str">
            <v>680.05.00.150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+++</v>
          </cell>
          <cell r="L194">
            <v>0</v>
          </cell>
          <cell r="M194" t="str">
            <v>5000.12 - Salaries Compensated Absences</v>
          </cell>
        </row>
        <row r="195">
          <cell r="A195" t="str">
            <v>680.05.00.160-5000.12</v>
          </cell>
          <cell r="B195" t="str">
            <v>5000.12</v>
          </cell>
          <cell r="C195" t="str">
            <v>680.05.00.160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+++</v>
          </cell>
          <cell r="L195">
            <v>0</v>
          </cell>
          <cell r="M195" t="str">
            <v>5000.12 - Salaries Compensated Absences</v>
          </cell>
        </row>
        <row r="196">
          <cell r="A196" t="str">
            <v>680.07.00.170-5000.12</v>
          </cell>
          <cell r="B196" t="str">
            <v>5000.12</v>
          </cell>
          <cell r="C196" t="str">
            <v>680.07.00.170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+++</v>
          </cell>
          <cell r="L196">
            <v>0</v>
          </cell>
          <cell r="M196" t="str">
            <v>5000.12 - Salaries Compensated Absences</v>
          </cell>
        </row>
        <row r="197">
          <cell r="A197" t="str">
            <v>680.11.00.250-5000.12</v>
          </cell>
          <cell r="B197" t="str">
            <v>5000.12</v>
          </cell>
          <cell r="C197" t="str">
            <v>680.11.00.250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+++</v>
          </cell>
          <cell r="L197">
            <v>0</v>
          </cell>
          <cell r="M197" t="str">
            <v>5000.12 - Salaries Compensated Absences</v>
          </cell>
        </row>
        <row r="198">
          <cell r="A198" t="str">
            <v>680.40.50.001-5000.12</v>
          </cell>
          <cell r="B198" t="str">
            <v>5000.12</v>
          </cell>
          <cell r="C198" t="str">
            <v>680.40.50.001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+++</v>
          </cell>
          <cell r="L198">
            <v>0</v>
          </cell>
          <cell r="M198" t="str">
            <v>5000.12 - Salaries Compensated Absences</v>
          </cell>
        </row>
        <row r="199">
          <cell r="A199" t="str">
            <v>680.40.55.500-5000.12</v>
          </cell>
          <cell r="B199" t="str">
            <v>5000.12</v>
          </cell>
          <cell r="C199" t="str">
            <v>680.40.55.500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+++</v>
          </cell>
          <cell r="L199">
            <v>0</v>
          </cell>
          <cell r="M199" t="str">
            <v>5000.12 - Salaries Compensated Absences</v>
          </cell>
        </row>
        <row r="200">
          <cell r="A200" t="str">
            <v>680.40.55.510-5000.12</v>
          </cell>
          <cell r="B200" t="str">
            <v>5000.12</v>
          </cell>
          <cell r="C200" t="str">
            <v>680.40.55.510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+++</v>
          </cell>
          <cell r="L200">
            <v>0</v>
          </cell>
          <cell r="M200" t="str">
            <v>5000.12 - Salaries Compensated Absences</v>
          </cell>
        </row>
        <row r="201">
          <cell r="A201" t="str">
            <v>680.40.60.520-5000.12</v>
          </cell>
          <cell r="B201" t="str">
            <v>5000.12</v>
          </cell>
          <cell r="C201" t="str">
            <v>680.40.60.520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+++</v>
          </cell>
          <cell r="L201">
            <v>0</v>
          </cell>
          <cell r="M201" t="str">
            <v>5000.12 - Salaries Compensated Absences</v>
          </cell>
        </row>
        <row r="202">
          <cell r="A202" t="str">
            <v>680.40.60.530-5000.12</v>
          </cell>
          <cell r="B202" t="str">
            <v>5000.12</v>
          </cell>
          <cell r="C202" t="str">
            <v>680.40.60.530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+++</v>
          </cell>
          <cell r="L202">
            <v>0</v>
          </cell>
          <cell r="M202" t="str">
            <v>5000.12 - Salaries Compensated Absences</v>
          </cell>
        </row>
        <row r="203">
          <cell r="A203" t="str">
            <v>680.40.85.015-5000.12</v>
          </cell>
          <cell r="B203" t="str">
            <v>5000.12</v>
          </cell>
          <cell r="C203" t="str">
            <v>680.40.85.015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+++</v>
          </cell>
          <cell r="L203">
            <v>0</v>
          </cell>
          <cell r="M203" t="str">
            <v>5000.12 - Salaries Compensated Absences</v>
          </cell>
        </row>
        <row r="204">
          <cell r="A204" t="str">
            <v>680.40.85.560-5000.12</v>
          </cell>
          <cell r="B204" t="str">
            <v>5000.12</v>
          </cell>
          <cell r="C204" t="str">
            <v>680.40.85.560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+++</v>
          </cell>
          <cell r="L204">
            <v>0</v>
          </cell>
          <cell r="M204" t="str">
            <v>5000.12 - Salaries Compensated Absences</v>
          </cell>
        </row>
        <row r="205">
          <cell r="A205" t="str">
            <v>680.40.85.680-5000.12</v>
          </cell>
          <cell r="B205" t="str">
            <v>5000.12</v>
          </cell>
          <cell r="C205" t="str">
            <v>680.40.85.680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+++</v>
          </cell>
          <cell r="L205">
            <v>0</v>
          </cell>
          <cell r="M205" t="str">
            <v>5000.12 - Salaries Compensated Absences</v>
          </cell>
        </row>
        <row r="206">
          <cell r="A206" t="str">
            <v>680.40.85.690-5000.12</v>
          </cell>
          <cell r="B206" t="str">
            <v>5000.12</v>
          </cell>
          <cell r="C206" t="str">
            <v>680.40.85.690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+++</v>
          </cell>
          <cell r="L206">
            <v>0</v>
          </cell>
          <cell r="M206" t="str">
            <v>5000.12 - Salaries Compensated Absences</v>
          </cell>
        </row>
        <row r="207">
          <cell r="A207" t="str">
            <v>680.40.85.700-5000.12</v>
          </cell>
          <cell r="B207" t="str">
            <v>5000.12</v>
          </cell>
          <cell r="C207" t="str">
            <v>680.40.85.700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str">
            <v>+++</v>
          </cell>
          <cell r="L207">
            <v>0</v>
          </cell>
          <cell r="M207" t="str">
            <v>5000.12 - Salaries Compensated Absences</v>
          </cell>
        </row>
        <row r="208">
          <cell r="A208" t="str">
            <v>680.05.00.150-5000.99</v>
          </cell>
          <cell r="B208" t="str">
            <v>5000.99</v>
          </cell>
          <cell r="C208" t="str">
            <v>680.05.00.150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+++</v>
          </cell>
          <cell r="L208">
            <v>0</v>
          </cell>
          <cell r="M208" t="str">
            <v>5000.99 - Salaries New Personnel Requests</v>
          </cell>
        </row>
        <row r="209">
          <cell r="A209" t="str">
            <v>680.05.00.160-5000.99</v>
          </cell>
          <cell r="B209" t="str">
            <v>5000.99</v>
          </cell>
          <cell r="C209" t="str">
            <v>680.05.00.160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str">
            <v>+++</v>
          </cell>
          <cell r="L209">
            <v>0</v>
          </cell>
          <cell r="M209" t="str">
            <v>5000.99 - Salaries New Personnel Requests</v>
          </cell>
        </row>
        <row r="210">
          <cell r="A210" t="str">
            <v>680.40.50.001-5000.99</v>
          </cell>
          <cell r="B210" t="str">
            <v>5000.99</v>
          </cell>
          <cell r="C210" t="str">
            <v>680.40.50.001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str">
            <v>+++</v>
          </cell>
          <cell r="L210">
            <v>0</v>
          </cell>
          <cell r="M210" t="str">
            <v>5000.99 - Salaries New Personnel Requests</v>
          </cell>
        </row>
        <row r="211">
          <cell r="A211" t="str">
            <v>680.40.55.500-5000.99</v>
          </cell>
          <cell r="B211" t="str">
            <v>5000.99</v>
          </cell>
          <cell r="C211" t="str">
            <v>680.40.55.500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str">
            <v>+++</v>
          </cell>
          <cell r="L211">
            <v>0</v>
          </cell>
          <cell r="M211" t="str">
            <v>5000.99 - Salaries New Personnel Requests</v>
          </cell>
        </row>
        <row r="212">
          <cell r="A212" t="str">
            <v>680.40.60.520-5000.99</v>
          </cell>
          <cell r="B212" t="str">
            <v>5000.99</v>
          </cell>
          <cell r="C212" t="str">
            <v>680.40.60.520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+++</v>
          </cell>
          <cell r="L212">
            <v>0</v>
          </cell>
          <cell r="M212" t="str">
            <v>5000.99 - Salaries New Personnel Requests</v>
          </cell>
        </row>
        <row r="213">
          <cell r="A213" t="str">
            <v>680.40.85.015-5000.99</v>
          </cell>
          <cell r="B213" t="str">
            <v>5000.99</v>
          </cell>
          <cell r="C213" t="str">
            <v>680.40.85.015</v>
          </cell>
          <cell r="D213">
            <v>84820</v>
          </cell>
          <cell r="E213">
            <v>0</v>
          </cell>
          <cell r="F213">
            <v>84820</v>
          </cell>
          <cell r="G213">
            <v>0</v>
          </cell>
          <cell r="H213">
            <v>0</v>
          </cell>
          <cell r="I213">
            <v>0</v>
          </cell>
          <cell r="J213">
            <v>84820</v>
          </cell>
          <cell r="K213">
            <v>0</v>
          </cell>
          <cell r="L213">
            <v>0</v>
          </cell>
          <cell r="M213" t="str">
            <v>5000.99 - Salaries New Personnel Requests</v>
          </cell>
        </row>
        <row r="214">
          <cell r="A214" t="str">
            <v>680.40.85.560-5000.99</v>
          </cell>
          <cell r="B214" t="str">
            <v>5000.99</v>
          </cell>
          <cell r="C214" t="str">
            <v>680.40.85.560</v>
          </cell>
          <cell r="D214">
            <v>7115</v>
          </cell>
          <cell r="E214">
            <v>0</v>
          </cell>
          <cell r="F214">
            <v>7115</v>
          </cell>
          <cell r="G214">
            <v>0</v>
          </cell>
          <cell r="H214">
            <v>0</v>
          </cell>
          <cell r="I214">
            <v>0</v>
          </cell>
          <cell r="J214">
            <v>7115</v>
          </cell>
          <cell r="K214">
            <v>0</v>
          </cell>
          <cell r="L214">
            <v>0</v>
          </cell>
          <cell r="M214" t="str">
            <v>5000.99 - Salaries New Personnel Requests</v>
          </cell>
        </row>
        <row r="215">
          <cell r="A215" t="str">
            <v>680.40.85.680-5000.99</v>
          </cell>
          <cell r="B215" t="str">
            <v>5000.99</v>
          </cell>
          <cell r="C215" t="str">
            <v>680.40.85.680</v>
          </cell>
          <cell r="D215">
            <v>-12475</v>
          </cell>
          <cell r="E215">
            <v>0</v>
          </cell>
          <cell r="F215">
            <v>-12475</v>
          </cell>
          <cell r="G215">
            <v>0</v>
          </cell>
          <cell r="H215">
            <v>0</v>
          </cell>
          <cell r="I215">
            <v>0</v>
          </cell>
          <cell r="J215">
            <v>-12475</v>
          </cell>
          <cell r="K215">
            <v>0</v>
          </cell>
          <cell r="L215">
            <v>0</v>
          </cell>
          <cell r="M215" t="str">
            <v>5000.99 - Salaries New Personnel Requests</v>
          </cell>
        </row>
        <row r="216">
          <cell r="A216" t="str">
            <v>680.40.85.690-5000.99</v>
          </cell>
          <cell r="B216" t="str">
            <v>5000.99</v>
          </cell>
          <cell r="C216" t="str">
            <v>680.40.85.690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+++</v>
          </cell>
          <cell r="L216">
            <v>0</v>
          </cell>
          <cell r="M216" t="str">
            <v>5000.99 - Salaries New Personnel Requests</v>
          </cell>
        </row>
        <row r="217">
          <cell r="A217" t="str">
            <v>680.40.85.700-5000.99</v>
          </cell>
          <cell r="B217" t="str">
            <v>5000.99</v>
          </cell>
          <cell r="C217" t="str">
            <v>680.40.85.700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str">
            <v>+++</v>
          </cell>
          <cell r="L217">
            <v>0</v>
          </cell>
          <cell r="M217" t="str">
            <v>5000.99 - Salaries New Personnel Requests</v>
          </cell>
        </row>
        <row r="218">
          <cell r="A218" t="str">
            <v xml:space="preserve">680.40.55.500-5100 - </v>
          </cell>
          <cell r="B218" t="str">
            <v xml:space="preserve">5100 - </v>
          </cell>
          <cell r="C218" t="str">
            <v>680.40.55.500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str">
            <v>+++</v>
          </cell>
          <cell r="L218">
            <v>0</v>
          </cell>
          <cell r="M218" t="str">
            <v>5100 - Benefits</v>
          </cell>
        </row>
        <row r="219">
          <cell r="A219" t="str">
            <v>680.05.00.150-5100.00</v>
          </cell>
          <cell r="B219" t="str">
            <v>5100.00</v>
          </cell>
          <cell r="C219" t="str">
            <v>680.05.00.150</v>
          </cell>
          <cell r="D219">
            <v>13195</v>
          </cell>
          <cell r="E219">
            <v>0</v>
          </cell>
          <cell r="F219">
            <v>13195</v>
          </cell>
          <cell r="G219">
            <v>0</v>
          </cell>
          <cell r="H219">
            <v>0</v>
          </cell>
          <cell r="I219">
            <v>1387.9</v>
          </cell>
          <cell r="J219">
            <v>11807.1</v>
          </cell>
          <cell r="K219">
            <v>0.11</v>
          </cell>
          <cell r="L219">
            <v>1441.75</v>
          </cell>
          <cell r="M219" t="str">
            <v>5100.00 - Benefits PERS Pool Liability</v>
          </cell>
        </row>
        <row r="220">
          <cell r="A220" t="str">
            <v>680.05.00.160-5100.00</v>
          </cell>
          <cell r="B220" t="str">
            <v>5100.00</v>
          </cell>
          <cell r="C220" t="str">
            <v>680.05.00.160</v>
          </cell>
          <cell r="D220">
            <v>37030</v>
          </cell>
          <cell r="E220">
            <v>0</v>
          </cell>
          <cell r="F220">
            <v>37030</v>
          </cell>
          <cell r="G220">
            <v>0</v>
          </cell>
          <cell r="H220">
            <v>0</v>
          </cell>
          <cell r="I220">
            <v>9756.34</v>
          </cell>
          <cell r="J220">
            <v>27273.66</v>
          </cell>
          <cell r="K220">
            <v>0.26</v>
          </cell>
          <cell r="L220">
            <v>9404.19</v>
          </cell>
          <cell r="M220" t="str">
            <v>5100.00 - Benefits PERS Pool Liability</v>
          </cell>
        </row>
        <row r="221">
          <cell r="A221" t="str">
            <v>680.07.00.170-5100.00</v>
          </cell>
          <cell r="B221" t="str">
            <v>5100.00</v>
          </cell>
          <cell r="C221" t="str">
            <v>680.07.00.170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str">
            <v>+++</v>
          </cell>
          <cell r="L221">
            <v>0</v>
          </cell>
          <cell r="M221" t="str">
            <v>5100.00 - Benefits PERS Pool Liability</v>
          </cell>
        </row>
        <row r="222">
          <cell r="A222" t="str">
            <v>680.11.00.250-5100.00</v>
          </cell>
          <cell r="B222" t="str">
            <v>5100.00</v>
          </cell>
          <cell r="C222" t="str">
            <v>680.11.00.250</v>
          </cell>
          <cell r="D222">
            <v>1695</v>
          </cell>
          <cell r="E222">
            <v>0</v>
          </cell>
          <cell r="F222">
            <v>1695</v>
          </cell>
          <cell r="G222">
            <v>0</v>
          </cell>
          <cell r="H222">
            <v>0</v>
          </cell>
          <cell r="I222">
            <v>367.4</v>
          </cell>
          <cell r="J222">
            <v>1327.6</v>
          </cell>
          <cell r="K222">
            <v>0.22</v>
          </cell>
          <cell r="L222">
            <v>438.69</v>
          </cell>
          <cell r="M222" t="str">
            <v>5100.00 - Benefits PERS Pool Liability</v>
          </cell>
        </row>
        <row r="223">
          <cell r="A223" t="str">
            <v>680.40.50.001-5100.00</v>
          </cell>
          <cell r="B223" t="str">
            <v>5100.00</v>
          </cell>
          <cell r="C223" t="str">
            <v>680.40.50.001</v>
          </cell>
          <cell r="D223">
            <v>22685</v>
          </cell>
          <cell r="E223">
            <v>0</v>
          </cell>
          <cell r="F223">
            <v>22685</v>
          </cell>
          <cell r="G223">
            <v>0</v>
          </cell>
          <cell r="H223">
            <v>0</v>
          </cell>
          <cell r="I223">
            <v>4567.62</v>
          </cell>
          <cell r="J223">
            <v>18117.38</v>
          </cell>
          <cell r="K223">
            <v>0.2</v>
          </cell>
          <cell r="L223">
            <v>5904.3</v>
          </cell>
          <cell r="M223" t="str">
            <v>5100.00 - Benefits PERS Pool Liability</v>
          </cell>
        </row>
        <row r="224">
          <cell r="A224" t="str">
            <v>680.40.55.500-5100.00</v>
          </cell>
          <cell r="B224" t="str">
            <v>5100.00</v>
          </cell>
          <cell r="C224" t="str">
            <v>680.40.55.500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+++</v>
          </cell>
          <cell r="L224">
            <v>0</v>
          </cell>
          <cell r="M224" t="str">
            <v>5100.00 - Benefits PERS Pool Liability</v>
          </cell>
        </row>
        <row r="225">
          <cell r="A225" t="str">
            <v>680.40.55.510-5100.00</v>
          </cell>
          <cell r="B225" t="str">
            <v>5100.00</v>
          </cell>
          <cell r="C225" t="str">
            <v>680.40.55.510</v>
          </cell>
          <cell r="D225">
            <v>3180</v>
          </cell>
          <cell r="E225">
            <v>0</v>
          </cell>
          <cell r="F225">
            <v>3180</v>
          </cell>
          <cell r="G225">
            <v>0</v>
          </cell>
          <cell r="H225">
            <v>0</v>
          </cell>
          <cell r="I225">
            <v>727.29</v>
          </cell>
          <cell r="J225">
            <v>2452.71</v>
          </cell>
          <cell r="K225">
            <v>0.23</v>
          </cell>
          <cell r="L225">
            <v>301.92</v>
          </cell>
          <cell r="M225" t="str">
            <v>5100.00 - Benefits PERS Pool Liability</v>
          </cell>
        </row>
        <row r="226">
          <cell r="A226" t="str">
            <v>680.40.60.520-5100.00</v>
          </cell>
          <cell r="B226" t="str">
            <v>5100.00</v>
          </cell>
          <cell r="C226" t="str">
            <v>680.40.60.520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834.22</v>
          </cell>
          <cell r="J226">
            <v>-834.22</v>
          </cell>
          <cell r="K226" t="str">
            <v>+++</v>
          </cell>
          <cell r="L226">
            <v>896.46</v>
          </cell>
          <cell r="M226" t="str">
            <v>5100.00 - Benefits PERS Pool Liability</v>
          </cell>
        </row>
        <row r="227">
          <cell r="A227" t="str">
            <v>680.40.60.530-5100.00</v>
          </cell>
          <cell r="B227" t="str">
            <v>5100.00</v>
          </cell>
          <cell r="C227" t="str">
            <v>680.40.60.530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+++</v>
          </cell>
          <cell r="L227">
            <v>0</v>
          </cell>
          <cell r="M227" t="str">
            <v>5100.00 - Benefits PERS Pool Liability</v>
          </cell>
        </row>
        <row r="228">
          <cell r="A228" t="str">
            <v>680.40.85.015-5100.00</v>
          </cell>
          <cell r="B228" t="str">
            <v>5100.00</v>
          </cell>
          <cell r="C228" t="str">
            <v>680.40.85.015</v>
          </cell>
          <cell r="D228">
            <v>100220</v>
          </cell>
          <cell r="E228">
            <v>0</v>
          </cell>
          <cell r="F228">
            <v>100220</v>
          </cell>
          <cell r="G228">
            <v>0</v>
          </cell>
          <cell r="H228">
            <v>0</v>
          </cell>
          <cell r="I228">
            <v>20648.919999999998</v>
          </cell>
          <cell r="J228">
            <v>79571.08</v>
          </cell>
          <cell r="K228">
            <v>0.21</v>
          </cell>
          <cell r="L228">
            <v>25975.33</v>
          </cell>
          <cell r="M228" t="str">
            <v>5100.00 - Benefits PERS Pool Liability</v>
          </cell>
        </row>
        <row r="229">
          <cell r="A229" t="str">
            <v>680.40.85.560-5100.00</v>
          </cell>
          <cell r="B229" t="str">
            <v>5100.00</v>
          </cell>
          <cell r="C229" t="str">
            <v>680.40.85.560</v>
          </cell>
          <cell r="D229">
            <v>55645</v>
          </cell>
          <cell r="E229">
            <v>0</v>
          </cell>
          <cell r="F229">
            <v>55645</v>
          </cell>
          <cell r="G229">
            <v>0</v>
          </cell>
          <cell r="H229">
            <v>0</v>
          </cell>
          <cell r="I229">
            <v>12722.33</v>
          </cell>
          <cell r="J229">
            <v>42922.67</v>
          </cell>
          <cell r="K229">
            <v>0.23</v>
          </cell>
          <cell r="L229">
            <v>13400.84</v>
          </cell>
          <cell r="M229" t="str">
            <v>5100.00 - Benefits PERS Pool Liability</v>
          </cell>
        </row>
        <row r="230">
          <cell r="A230" t="str">
            <v>680.40.85.680-5100.00</v>
          </cell>
          <cell r="B230" t="str">
            <v>5100.00</v>
          </cell>
          <cell r="C230" t="str">
            <v>680.40.85.680</v>
          </cell>
          <cell r="D230">
            <v>90890</v>
          </cell>
          <cell r="E230">
            <v>0</v>
          </cell>
          <cell r="F230">
            <v>90890</v>
          </cell>
          <cell r="G230">
            <v>0</v>
          </cell>
          <cell r="H230">
            <v>0</v>
          </cell>
          <cell r="I230">
            <v>19207.47</v>
          </cell>
          <cell r="J230">
            <v>71682.53</v>
          </cell>
          <cell r="K230">
            <v>0.21</v>
          </cell>
          <cell r="L230">
            <v>18688.939999999999</v>
          </cell>
          <cell r="M230" t="str">
            <v>5100.00 - Benefits PERS Pool Liability</v>
          </cell>
        </row>
        <row r="231">
          <cell r="A231" t="str">
            <v>680.40.85.690-5100.00</v>
          </cell>
          <cell r="B231" t="str">
            <v>5100.00</v>
          </cell>
          <cell r="C231" t="str">
            <v>680.40.85.690</v>
          </cell>
          <cell r="D231">
            <v>166325</v>
          </cell>
          <cell r="E231">
            <v>0</v>
          </cell>
          <cell r="F231">
            <v>166325</v>
          </cell>
          <cell r="G231">
            <v>0</v>
          </cell>
          <cell r="H231">
            <v>0</v>
          </cell>
          <cell r="I231">
            <v>32963.07</v>
          </cell>
          <cell r="J231">
            <v>133361.93</v>
          </cell>
          <cell r="K231">
            <v>0.2</v>
          </cell>
          <cell r="L231">
            <v>40963.39</v>
          </cell>
          <cell r="M231" t="str">
            <v>5100.00 - Benefits PERS Pool Liability</v>
          </cell>
        </row>
        <row r="232">
          <cell r="A232" t="str">
            <v>680.40.85.700-5100.00</v>
          </cell>
          <cell r="B232" t="str">
            <v>5100.00</v>
          </cell>
          <cell r="C232" t="str">
            <v>680.40.85.700</v>
          </cell>
          <cell r="D232">
            <v>90685</v>
          </cell>
          <cell r="E232">
            <v>0</v>
          </cell>
          <cell r="F232">
            <v>90685</v>
          </cell>
          <cell r="G232">
            <v>0</v>
          </cell>
          <cell r="H232">
            <v>0</v>
          </cell>
          <cell r="I232">
            <v>19280.759999999998</v>
          </cell>
          <cell r="J232">
            <v>71404.240000000005</v>
          </cell>
          <cell r="K232">
            <v>0.21</v>
          </cell>
          <cell r="L232">
            <v>22397.35</v>
          </cell>
          <cell r="M232" t="str">
            <v>5100.00 - Benefits PERS Pool Liability</v>
          </cell>
        </row>
        <row r="233">
          <cell r="A233" t="str">
            <v>680.05.00.150-5100.01</v>
          </cell>
          <cell r="B233" t="str">
            <v>5100.01</v>
          </cell>
          <cell r="C233" t="str">
            <v>680.05.00.150</v>
          </cell>
          <cell r="D233">
            <v>3075</v>
          </cell>
          <cell r="E233">
            <v>0</v>
          </cell>
          <cell r="F233">
            <v>3075</v>
          </cell>
          <cell r="G233">
            <v>0</v>
          </cell>
          <cell r="H233">
            <v>0</v>
          </cell>
          <cell r="I233">
            <v>398.45</v>
          </cell>
          <cell r="J233">
            <v>2676.55</v>
          </cell>
          <cell r="K233">
            <v>0.13</v>
          </cell>
          <cell r="L233">
            <v>275.42</v>
          </cell>
          <cell r="M233" t="str">
            <v>5100.01 - Benefits Retirement</v>
          </cell>
        </row>
        <row r="234">
          <cell r="A234" t="str">
            <v>680.05.00.160-5100.01</v>
          </cell>
          <cell r="B234" t="str">
            <v>5100.01</v>
          </cell>
          <cell r="C234" t="str">
            <v>680.05.00.160</v>
          </cell>
          <cell r="D234">
            <v>18405</v>
          </cell>
          <cell r="E234">
            <v>0</v>
          </cell>
          <cell r="F234">
            <v>18405</v>
          </cell>
          <cell r="G234">
            <v>0</v>
          </cell>
          <cell r="H234">
            <v>0</v>
          </cell>
          <cell r="I234">
            <v>4753.7299999999996</v>
          </cell>
          <cell r="J234">
            <v>13651.27</v>
          </cell>
          <cell r="K234">
            <v>0.26</v>
          </cell>
          <cell r="L234">
            <v>4627.87</v>
          </cell>
          <cell r="M234" t="str">
            <v>5100.01 - Benefits Retirement</v>
          </cell>
        </row>
        <row r="235">
          <cell r="A235" t="str">
            <v>680.07.00.170-5100.01</v>
          </cell>
          <cell r="B235" t="str">
            <v>5100.01</v>
          </cell>
          <cell r="C235" t="str">
            <v>680.07.00.170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+++</v>
          </cell>
          <cell r="L235">
            <v>0</v>
          </cell>
          <cell r="M235" t="str">
            <v>5100.01 - Benefits Retirement</v>
          </cell>
        </row>
        <row r="236">
          <cell r="A236" t="str">
            <v>680.11.00.250-5100.01</v>
          </cell>
          <cell r="B236" t="str">
            <v>5100.01</v>
          </cell>
          <cell r="C236" t="str">
            <v>680.11.00.250</v>
          </cell>
          <cell r="D236">
            <v>460</v>
          </cell>
          <cell r="E236">
            <v>0</v>
          </cell>
          <cell r="F236">
            <v>460</v>
          </cell>
          <cell r="G236">
            <v>0</v>
          </cell>
          <cell r="H236">
            <v>0</v>
          </cell>
          <cell r="I236">
            <v>105.45</v>
          </cell>
          <cell r="J236">
            <v>354.55</v>
          </cell>
          <cell r="K236">
            <v>0.23</v>
          </cell>
          <cell r="L236">
            <v>118.19</v>
          </cell>
          <cell r="M236" t="str">
            <v>5100.01 - Benefits Retirement</v>
          </cell>
        </row>
        <row r="237">
          <cell r="A237" t="str">
            <v>680.40.50.001-5100.01</v>
          </cell>
          <cell r="B237" t="str">
            <v>5100.01</v>
          </cell>
          <cell r="C237" t="str">
            <v>680.40.50.001</v>
          </cell>
          <cell r="D237">
            <v>5950</v>
          </cell>
          <cell r="E237">
            <v>0</v>
          </cell>
          <cell r="F237">
            <v>5950</v>
          </cell>
          <cell r="G237">
            <v>0</v>
          </cell>
          <cell r="H237">
            <v>0</v>
          </cell>
          <cell r="I237">
            <v>1908.92</v>
          </cell>
          <cell r="J237">
            <v>4041.08</v>
          </cell>
          <cell r="K237">
            <v>0.32</v>
          </cell>
          <cell r="L237">
            <v>1530.41</v>
          </cell>
          <cell r="M237" t="str">
            <v>5100.01 - Benefits Retirement</v>
          </cell>
        </row>
        <row r="238">
          <cell r="A238" t="str">
            <v>680.40.55.500-5100.01</v>
          </cell>
          <cell r="B238" t="str">
            <v>5100.01</v>
          </cell>
          <cell r="C238" t="str">
            <v>680.40.55.500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+++</v>
          </cell>
          <cell r="L238">
            <v>0</v>
          </cell>
          <cell r="M238" t="str">
            <v>5100.01 - Benefits Retirement</v>
          </cell>
        </row>
        <row r="239">
          <cell r="A239" t="str">
            <v>680.40.55.510-5100.01</v>
          </cell>
          <cell r="B239" t="str">
            <v>5100.01</v>
          </cell>
          <cell r="C239" t="str">
            <v>680.40.55.510</v>
          </cell>
          <cell r="D239">
            <v>1745</v>
          </cell>
          <cell r="E239">
            <v>0</v>
          </cell>
          <cell r="F239">
            <v>1745</v>
          </cell>
          <cell r="G239">
            <v>0</v>
          </cell>
          <cell r="H239">
            <v>0</v>
          </cell>
          <cell r="I239">
            <v>408.83</v>
          </cell>
          <cell r="J239">
            <v>1336.17</v>
          </cell>
          <cell r="K239">
            <v>0.23</v>
          </cell>
          <cell r="L239">
            <v>165.65</v>
          </cell>
          <cell r="M239" t="str">
            <v>5100.01 - Benefits Retirement</v>
          </cell>
        </row>
        <row r="240">
          <cell r="A240" t="str">
            <v>680.40.60.520-5100.01</v>
          </cell>
          <cell r="B240" t="str">
            <v>5100.01</v>
          </cell>
          <cell r="C240" t="str">
            <v>680.40.60.520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468.91</v>
          </cell>
          <cell r="J240">
            <v>-468.91</v>
          </cell>
          <cell r="K240" t="str">
            <v>+++</v>
          </cell>
          <cell r="L240">
            <v>550.98</v>
          </cell>
          <cell r="M240" t="str">
            <v>5100.01 - Benefits Retirement</v>
          </cell>
        </row>
        <row r="241">
          <cell r="A241" t="str">
            <v>680.40.60.530-5100.01</v>
          </cell>
          <cell r="B241" t="str">
            <v>5100.01</v>
          </cell>
          <cell r="C241" t="str">
            <v>680.40.60.530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str">
            <v>+++</v>
          </cell>
          <cell r="L241">
            <v>0</v>
          </cell>
          <cell r="M241" t="str">
            <v>5100.01 - Benefits Retirement</v>
          </cell>
        </row>
        <row r="242">
          <cell r="A242" t="str">
            <v>680.40.85.015-5100.01</v>
          </cell>
          <cell r="B242" t="str">
            <v>5100.01</v>
          </cell>
          <cell r="C242" t="str">
            <v>680.40.85.015</v>
          </cell>
          <cell r="D242">
            <v>35460</v>
          </cell>
          <cell r="E242">
            <v>0</v>
          </cell>
          <cell r="F242">
            <v>35460</v>
          </cell>
          <cell r="G242">
            <v>0</v>
          </cell>
          <cell r="H242">
            <v>0</v>
          </cell>
          <cell r="I242">
            <v>7477.81</v>
          </cell>
          <cell r="J242">
            <v>27982.19</v>
          </cell>
          <cell r="K242">
            <v>0.21</v>
          </cell>
          <cell r="L242">
            <v>9156.82</v>
          </cell>
          <cell r="M242" t="str">
            <v>5100.01 - Benefits Retirement</v>
          </cell>
        </row>
        <row r="243">
          <cell r="A243" t="str">
            <v>680.40.85.560-5100.01</v>
          </cell>
          <cell r="B243" t="str">
            <v>5100.01</v>
          </cell>
          <cell r="C243" t="str">
            <v>680.40.85.560</v>
          </cell>
          <cell r="D243">
            <v>31510</v>
          </cell>
          <cell r="E243">
            <v>0</v>
          </cell>
          <cell r="F243">
            <v>31510</v>
          </cell>
          <cell r="G243">
            <v>0</v>
          </cell>
          <cell r="H243">
            <v>0</v>
          </cell>
          <cell r="I243">
            <v>6736.4</v>
          </cell>
          <cell r="J243">
            <v>24773.599999999999</v>
          </cell>
          <cell r="K243">
            <v>0.21</v>
          </cell>
          <cell r="L243">
            <v>7717.98</v>
          </cell>
          <cell r="M243" t="str">
            <v>5100.01 - Benefits Retirement</v>
          </cell>
        </row>
        <row r="244">
          <cell r="A244" t="str">
            <v>680.40.85.680-5100.01</v>
          </cell>
          <cell r="B244" t="str">
            <v>5100.01</v>
          </cell>
          <cell r="C244" t="str">
            <v>680.40.85.680</v>
          </cell>
          <cell r="D244">
            <v>47290</v>
          </cell>
          <cell r="E244">
            <v>0</v>
          </cell>
          <cell r="F244">
            <v>47290</v>
          </cell>
          <cell r="G244">
            <v>0</v>
          </cell>
          <cell r="H244">
            <v>0</v>
          </cell>
          <cell r="I244">
            <v>10105.02</v>
          </cell>
          <cell r="J244">
            <v>37184.980000000003</v>
          </cell>
          <cell r="K244">
            <v>0.21</v>
          </cell>
          <cell r="L244">
            <v>10693.04</v>
          </cell>
          <cell r="M244" t="str">
            <v>5100.01 - Benefits Retirement</v>
          </cell>
        </row>
        <row r="245">
          <cell r="A245" t="str">
            <v>680.40.85.690-5100.01</v>
          </cell>
          <cell r="B245" t="str">
            <v>5100.01</v>
          </cell>
          <cell r="C245" t="str">
            <v>680.40.85.690</v>
          </cell>
          <cell r="D245">
            <v>94870</v>
          </cell>
          <cell r="E245">
            <v>0</v>
          </cell>
          <cell r="F245">
            <v>94870</v>
          </cell>
          <cell r="G245">
            <v>0</v>
          </cell>
          <cell r="H245">
            <v>0</v>
          </cell>
          <cell r="I245">
            <v>17241.240000000002</v>
          </cell>
          <cell r="J245">
            <v>77628.759999999995</v>
          </cell>
          <cell r="K245">
            <v>0.18</v>
          </cell>
          <cell r="L245">
            <v>23333.54</v>
          </cell>
          <cell r="M245" t="str">
            <v>5100.01 - Benefits Retirement</v>
          </cell>
        </row>
        <row r="246">
          <cell r="A246" t="str">
            <v>680.40.85.700-5100.01</v>
          </cell>
          <cell r="B246" t="str">
            <v>5100.01</v>
          </cell>
          <cell r="C246" t="str">
            <v>680.40.85.700</v>
          </cell>
          <cell r="D246">
            <v>47570</v>
          </cell>
          <cell r="E246">
            <v>0</v>
          </cell>
          <cell r="F246">
            <v>47570</v>
          </cell>
          <cell r="G246">
            <v>0</v>
          </cell>
          <cell r="H246">
            <v>0</v>
          </cell>
          <cell r="I246">
            <v>9611.94</v>
          </cell>
          <cell r="J246">
            <v>37958.06</v>
          </cell>
          <cell r="K246">
            <v>0.2</v>
          </cell>
          <cell r="L246">
            <v>11741.56</v>
          </cell>
          <cell r="M246" t="str">
            <v>5100.01 - Benefits Retirement</v>
          </cell>
        </row>
        <row r="247">
          <cell r="A247" t="str">
            <v>680.05.00.150-5100.02</v>
          </cell>
          <cell r="B247" t="str">
            <v>5100.02</v>
          </cell>
          <cell r="C247" t="str">
            <v>680.05.00.150</v>
          </cell>
          <cell r="D247">
            <v>10940</v>
          </cell>
          <cell r="E247">
            <v>0</v>
          </cell>
          <cell r="F247">
            <v>10940</v>
          </cell>
          <cell r="G247">
            <v>0</v>
          </cell>
          <cell r="H247">
            <v>0</v>
          </cell>
          <cell r="I247">
            <v>866.3</v>
          </cell>
          <cell r="J247">
            <v>10073.700000000001</v>
          </cell>
          <cell r="K247">
            <v>0.08</v>
          </cell>
          <cell r="L247">
            <v>1377</v>
          </cell>
          <cell r="M247" t="str">
            <v>5100.02 - Benefits Health Insurance</v>
          </cell>
        </row>
        <row r="248">
          <cell r="A248" t="str">
            <v>680.05.00.160-5100.02</v>
          </cell>
          <cell r="B248" t="str">
            <v>5100.02</v>
          </cell>
          <cell r="C248" t="str">
            <v>680.05.00.160</v>
          </cell>
          <cell r="D248">
            <v>32850</v>
          </cell>
          <cell r="E248">
            <v>0</v>
          </cell>
          <cell r="F248">
            <v>32850</v>
          </cell>
          <cell r="G248">
            <v>0</v>
          </cell>
          <cell r="H248">
            <v>0</v>
          </cell>
          <cell r="I248">
            <v>9438.0300000000007</v>
          </cell>
          <cell r="J248">
            <v>23411.97</v>
          </cell>
          <cell r="K248">
            <v>0.28999999999999998</v>
          </cell>
          <cell r="L248">
            <v>9032.56</v>
          </cell>
          <cell r="M248" t="str">
            <v>5100.02 - Benefits Health Insurance</v>
          </cell>
        </row>
        <row r="249">
          <cell r="A249" t="str">
            <v>680.07.00.170-5100.02</v>
          </cell>
          <cell r="B249" t="str">
            <v>5100.02</v>
          </cell>
          <cell r="C249" t="str">
            <v>680.07.00.170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+++</v>
          </cell>
          <cell r="L249">
            <v>0</v>
          </cell>
          <cell r="M249" t="str">
            <v>5100.02 - Benefits Health Insurance</v>
          </cell>
        </row>
        <row r="250">
          <cell r="A250" t="str">
            <v>680.11.00.250-5100.02</v>
          </cell>
          <cell r="B250" t="str">
            <v>5100.02</v>
          </cell>
          <cell r="C250" t="str">
            <v>680.11.00.250</v>
          </cell>
          <cell r="D250">
            <v>595</v>
          </cell>
          <cell r="E250">
            <v>0</v>
          </cell>
          <cell r="F250">
            <v>595</v>
          </cell>
          <cell r="G250">
            <v>0</v>
          </cell>
          <cell r="H250">
            <v>0</v>
          </cell>
          <cell r="I250">
            <v>0</v>
          </cell>
          <cell r="J250">
            <v>595</v>
          </cell>
          <cell r="K250">
            <v>0</v>
          </cell>
          <cell r="L250">
            <v>148.08000000000001</v>
          </cell>
          <cell r="M250" t="str">
            <v>5100.02 - Benefits Health Insurance</v>
          </cell>
        </row>
        <row r="251">
          <cell r="A251" t="str">
            <v>680.40.50.001-5100.02</v>
          </cell>
          <cell r="B251" t="str">
            <v>5100.02</v>
          </cell>
          <cell r="C251" t="str">
            <v>680.40.50.001</v>
          </cell>
          <cell r="D251">
            <v>14305</v>
          </cell>
          <cell r="E251">
            <v>0</v>
          </cell>
          <cell r="F251">
            <v>14305</v>
          </cell>
          <cell r="G251">
            <v>0</v>
          </cell>
          <cell r="H251">
            <v>0</v>
          </cell>
          <cell r="I251">
            <v>2489.4699999999998</v>
          </cell>
          <cell r="J251">
            <v>11815.53</v>
          </cell>
          <cell r="K251">
            <v>0.17</v>
          </cell>
          <cell r="L251">
            <v>3116.52</v>
          </cell>
          <cell r="M251" t="str">
            <v>5100.02 - Benefits Health Insurance</v>
          </cell>
        </row>
        <row r="252">
          <cell r="A252" t="str">
            <v>680.40.55.500-5100.02</v>
          </cell>
          <cell r="B252" t="str">
            <v>5100.02</v>
          </cell>
          <cell r="C252" t="str">
            <v>680.40.55.500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+++</v>
          </cell>
          <cell r="L252">
            <v>0</v>
          </cell>
          <cell r="M252" t="str">
            <v>5100.02 - Benefits Health Insurance</v>
          </cell>
        </row>
        <row r="253">
          <cell r="A253" t="str">
            <v>680.40.55.510-5100.02</v>
          </cell>
          <cell r="B253" t="str">
            <v>5100.02</v>
          </cell>
          <cell r="C253" t="str">
            <v>680.40.55.510</v>
          </cell>
          <cell r="D253">
            <v>4320</v>
          </cell>
          <cell r="E253">
            <v>0</v>
          </cell>
          <cell r="F253">
            <v>4320</v>
          </cell>
          <cell r="G253">
            <v>0</v>
          </cell>
          <cell r="H253">
            <v>0</v>
          </cell>
          <cell r="I253">
            <v>468.6</v>
          </cell>
          <cell r="J253">
            <v>3851.4</v>
          </cell>
          <cell r="K253">
            <v>0.11</v>
          </cell>
          <cell r="L253">
            <v>360</v>
          </cell>
          <cell r="M253" t="str">
            <v>5100.02 - Benefits Health Insurance</v>
          </cell>
        </row>
        <row r="254">
          <cell r="A254" t="str">
            <v>680.40.60.520-5100.02</v>
          </cell>
          <cell r="B254" t="str">
            <v>5100.02</v>
          </cell>
          <cell r="C254" t="str">
            <v>680.40.60.520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902.6</v>
          </cell>
          <cell r="J254">
            <v>-902.6</v>
          </cell>
          <cell r="K254" t="str">
            <v>+++</v>
          </cell>
          <cell r="L254">
            <v>1113.6600000000001</v>
          </cell>
          <cell r="M254" t="str">
            <v>5100.02 - Benefits Health Insurance</v>
          </cell>
        </row>
        <row r="255">
          <cell r="A255" t="str">
            <v>680.40.60.530-5100.02</v>
          </cell>
          <cell r="B255" t="str">
            <v>5100.02</v>
          </cell>
          <cell r="C255" t="str">
            <v>680.40.60.530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+++</v>
          </cell>
          <cell r="L255">
            <v>0</v>
          </cell>
          <cell r="M255" t="str">
            <v>5100.02 - Benefits Health Insurance</v>
          </cell>
        </row>
        <row r="256">
          <cell r="A256" t="str">
            <v>680.40.85.015-5100.02</v>
          </cell>
          <cell r="B256" t="str">
            <v>5100.02</v>
          </cell>
          <cell r="C256" t="str">
            <v>680.40.85.015</v>
          </cell>
          <cell r="D256">
            <v>47300</v>
          </cell>
          <cell r="E256">
            <v>0</v>
          </cell>
          <cell r="F256">
            <v>47300</v>
          </cell>
          <cell r="G256">
            <v>0</v>
          </cell>
          <cell r="H256">
            <v>0</v>
          </cell>
          <cell r="I256">
            <v>7507</v>
          </cell>
          <cell r="J256">
            <v>39793</v>
          </cell>
          <cell r="K256">
            <v>0.16</v>
          </cell>
          <cell r="L256">
            <v>11086.07</v>
          </cell>
          <cell r="M256" t="str">
            <v>5100.02 - Benefits Health Insurance</v>
          </cell>
        </row>
        <row r="257">
          <cell r="A257" t="str">
            <v>680.40.85.560-5100.02</v>
          </cell>
          <cell r="B257" t="str">
            <v>5100.02</v>
          </cell>
          <cell r="C257" t="str">
            <v>680.40.85.560</v>
          </cell>
          <cell r="D257">
            <v>55000</v>
          </cell>
          <cell r="E257">
            <v>0</v>
          </cell>
          <cell r="F257">
            <v>55000</v>
          </cell>
          <cell r="G257">
            <v>0</v>
          </cell>
          <cell r="H257">
            <v>0</v>
          </cell>
          <cell r="I257">
            <v>10637.69</v>
          </cell>
          <cell r="J257">
            <v>44362.31</v>
          </cell>
          <cell r="K257">
            <v>0.19</v>
          </cell>
          <cell r="L257">
            <v>13213.56</v>
          </cell>
          <cell r="M257" t="str">
            <v>5100.02 - Benefits Health Insurance</v>
          </cell>
        </row>
        <row r="258">
          <cell r="A258" t="str">
            <v>680.40.85.680-5100.02</v>
          </cell>
          <cell r="B258" t="str">
            <v>5100.02</v>
          </cell>
          <cell r="C258" t="str">
            <v>680.40.85.680</v>
          </cell>
          <cell r="D258">
            <v>90070</v>
          </cell>
          <cell r="E258">
            <v>0</v>
          </cell>
          <cell r="F258">
            <v>90070</v>
          </cell>
          <cell r="G258">
            <v>0</v>
          </cell>
          <cell r="H258">
            <v>0</v>
          </cell>
          <cell r="I258">
            <v>15468.85</v>
          </cell>
          <cell r="J258">
            <v>74601.149999999994</v>
          </cell>
          <cell r="K258">
            <v>0.17</v>
          </cell>
          <cell r="L258">
            <v>18249.78</v>
          </cell>
          <cell r="M258" t="str">
            <v>5100.02 - Benefits Health Insurance</v>
          </cell>
        </row>
        <row r="259">
          <cell r="A259" t="str">
            <v>680.40.85.690-5100.02</v>
          </cell>
          <cell r="B259" t="str">
            <v>5100.02</v>
          </cell>
          <cell r="C259" t="str">
            <v>680.40.85.690</v>
          </cell>
          <cell r="D259">
            <v>179550</v>
          </cell>
          <cell r="E259">
            <v>0</v>
          </cell>
          <cell r="F259">
            <v>179550</v>
          </cell>
          <cell r="G259">
            <v>0</v>
          </cell>
          <cell r="H259">
            <v>0</v>
          </cell>
          <cell r="I259">
            <v>36185.379999999997</v>
          </cell>
          <cell r="J259">
            <v>143364.62</v>
          </cell>
          <cell r="K259">
            <v>0.2</v>
          </cell>
          <cell r="L259">
            <v>44538.68</v>
          </cell>
          <cell r="M259" t="str">
            <v>5100.02 - Benefits Health Insurance</v>
          </cell>
        </row>
        <row r="260">
          <cell r="A260" t="str">
            <v>680.40.85.700-5100.02</v>
          </cell>
          <cell r="B260" t="str">
            <v>5100.02</v>
          </cell>
          <cell r="C260" t="str">
            <v>680.40.85.700</v>
          </cell>
          <cell r="D260">
            <v>91550</v>
          </cell>
          <cell r="E260">
            <v>0</v>
          </cell>
          <cell r="F260">
            <v>91550</v>
          </cell>
          <cell r="G260">
            <v>0</v>
          </cell>
          <cell r="H260">
            <v>0</v>
          </cell>
          <cell r="I260">
            <v>19549.32</v>
          </cell>
          <cell r="J260">
            <v>72000.679999999993</v>
          </cell>
          <cell r="K260">
            <v>0.21</v>
          </cell>
          <cell r="L260">
            <v>22885.38</v>
          </cell>
          <cell r="M260" t="str">
            <v>5100.02 - Benefits Health Insurance</v>
          </cell>
        </row>
        <row r="261">
          <cell r="A261" t="str">
            <v>680.05.00.150-5100.03</v>
          </cell>
          <cell r="B261" t="str">
            <v>5100.03</v>
          </cell>
          <cell r="C261" t="str">
            <v>680.05.00.150</v>
          </cell>
          <cell r="D261">
            <v>810</v>
          </cell>
          <cell r="E261">
            <v>0</v>
          </cell>
          <cell r="F261">
            <v>810</v>
          </cell>
          <cell r="G261">
            <v>0</v>
          </cell>
          <cell r="H261">
            <v>0</v>
          </cell>
          <cell r="I261">
            <v>76.099999999999994</v>
          </cell>
          <cell r="J261">
            <v>733.9</v>
          </cell>
          <cell r="K261">
            <v>0.09</v>
          </cell>
          <cell r="L261">
            <v>96.06</v>
          </cell>
          <cell r="M261" t="str">
            <v>5100.03 - Benefits Dental Insurance</v>
          </cell>
        </row>
        <row r="262">
          <cell r="A262" t="str">
            <v>680.05.00.160-5100.03</v>
          </cell>
          <cell r="B262" t="str">
            <v>5100.03</v>
          </cell>
          <cell r="C262" t="str">
            <v>680.05.00.160</v>
          </cell>
          <cell r="D262">
            <v>3890</v>
          </cell>
          <cell r="E262">
            <v>0</v>
          </cell>
          <cell r="F262">
            <v>3890</v>
          </cell>
          <cell r="G262">
            <v>0</v>
          </cell>
          <cell r="H262">
            <v>0</v>
          </cell>
          <cell r="I262">
            <v>953.88</v>
          </cell>
          <cell r="J262">
            <v>2936.12</v>
          </cell>
          <cell r="K262">
            <v>0.25</v>
          </cell>
          <cell r="L262">
            <v>972.52</v>
          </cell>
          <cell r="M262" t="str">
            <v>5100.03 - Benefits Dental Insurance</v>
          </cell>
        </row>
        <row r="263">
          <cell r="A263" t="str">
            <v>680.07.00.170-5100.03</v>
          </cell>
          <cell r="B263" t="str">
            <v>5100.03</v>
          </cell>
          <cell r="C263" t="str">
            <v>680.07.00.170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+++</v>
          </cell>
          <cell r="L263">
            <v>0</v>
          </cell>
          <cell r="M263" t="str">
            <v>5100.03 - Benefits Dental Insurance</v>
          </cell>
        </row>
        <row r="264">
          <cell r="A264" t="str">
            <v>680.11.00.250-5100.03</v>
          </cell>
          <cell r="B264" t="str">
            <v>5100.03</v>
          </cell>
          <cell r="C264" t="str">
            <v>680.11.00.250</v>
          </cell>
          <cell r="D264">
            <v>40</v>
          </cell>
          <cell r="E264">
            <v>0</v>
          </cell>
          <cell r="F264">
            <v>40</v>
          </cell>
          <cell r="G264">
            <v>0</v>
          </cell>
          <cell r="H264">
            <v>0</v>
          </cell>
          <cell r="I264">
            <v>21.3</v>
          </cell>
          <cell r="J264">
            <v>18.7</v>
          </cell>
          <cell r="K264">
            <v>0.53</v>
          </cell>
          <cell r="L264">
            <v>9.7799999999999994</v>
          </cell>
          <cell r="M264" t="str">
            <v>5100.03 - Benefits Dental Insurance</v>
          </cell>
        </row>
        <row r="265">
          <cell r="A265" t="str">
            <v>680.40.50.001-5100.03</v>
          </cell>
          <cell r="B265" t="str">
            <v>5100.03</v>
          </cell>
          <cell r="C265" t="str">
            <v>680.40.50.001</v>
          </cell>
          <cell r="D265">
            <v>1000</v>
          </cell>
          <cell r="E265">
            <v>0</v>
          </cell>
          <cell r="F265">
            <v>1000</v>
          </cell>
          <cell r="G265">
            <v>0</v>
          </cell>
          <cell r="H265">
            <v>0</v>
          </cell>
          <cell r="I265">
            <v>173.07</v>
          </cell>
          <cell r="J265">
            <v>826.93</v>
          </cell>
          <cell r="K265">
            <v>0.17</v>
          </cell>
          <cell r="L265">
            <v>237.36</v>
          </cell>
          <cell r="M265" t="str">
            <v>5100.03 - Benefits Dental Insurance</v>
          </cell>
        </row>
        <row r="266">
          <cell r="A266" t="str">
            <v>680.40.55.500-5100.03</v>
          </cell>
          <cell r="B266" t="str">
            <v>5100.03</v>
          </cell>
          <cell r="C266" t="str">
            <v>680.40.55.500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+++</v>
          </cell>
          <cell r="L266">
            <v>0</v>
          </cell>
          <cell r="M266" t="str">
            <v>5100.03 - Benefits Dental Insurance</v>
          </cell>
        </row>
        <row r="267">
          <cell r="A267" t="str">
            <v>680.40.55.510-5100.03</v>
          </cell>
          <cell r="B267" t="str">
            <v>5100.03</v>
          </cell>
          <cell r="C267" t="str">
            <v>680.40.55.510</v>
          </cell>
          <cell r="D267">
            <v>405</v>
          </cell>
          <cell r="E267">
            <v>0</v>
          </cell>
          <cell r="F267">
            <v>405</v>
          </cell>
          <cell r="G267">
            <v>0</v>
          </cell>
          <cell r="H267">
            <v>0</v>
          </cell>
          <cell r="I267">
            <v>76.150000000000006</v>
          </cell>
          <cell r="J267">
            <v>328.85</v>
          </cell>
          <cell r="K267">
            <v>0.19</v>
          </cell>
          <cell r="L267">
            <v>32.020000000000003</v>
          </cell>
          <cell r="M267" t="str">
            <v>5100.03 - Benefits Dental Insurance</v>
          </cell>
        </row>
        <row r="268">
          <cell r="A268" t="str">
            <v>680.40.60.520-5100.03</v>
          </cell>
          <cell r="B268" t="str">
            <v>5100.03</v>
          </cell>
          <cell r="C268" t="str">
            <v>680.40.60.520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88.35</v>
          </cell>
          <cell r="J268">
            <v>-88.35</v>
          </cell>
          <cell r="K268" t="str">
            <v>+++</v>
          </cell>
          <cell r="L268">
            <v>107.22</v>
          </cell>
          <cell r="M268" t="str">
            <v>5100.03 - Benefits Dental Insurance</v>
          </cell>
        </row>
        <row r="269">
          <cell r="A269" t="str">
            <v>680.40.60.530-5100.03</v>
          </cell>
          <cell r="B269" t="str">
            <v>5100.03</v>
          </cell>
          <cell r="C269" t="str">
            <v>680.40.60.530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str">
            <v>+++</v>
          </cell>
          <cell r="L269">
            <v>0</v>
          </cell>
          <cell r="M269" t="str">
            <v>5100.03 - Benefits Dental Insurance</v>
          </cell>
        </row>
        <row r="270">
          <cell r="A270" t="str">
            <v>680.40.85.015-5100.03</v>
          </cell>
          <cell r="B270" t="str">
            <v>5100.03</v>
          </cell>
          <cell r="C270" t="str">
            <v>680.40.85.015</v>
          </cell>
          <cell r="D270">
            <v>6810</v>
          </cell>
          <cell r="E270">
            <v>0</v>
          </cell>
          <cell r="F270">
            <v>6810</v>
          </cell>
          <cell r="G270">
            <v>0</v>
          </cell>
          <cell r="H270">
            <v>0</v>
          </cell>
          <cell r="I270">
            <v>1074.45</v>
          </cell>
          <cell r="J270">
            <v>5735.55</v>
          </cell>
          <cell r="K270">
            <v>0.16</v>
          </cell>
          <cell r="L270">
            <v>1701.6</v>
          </cell>
          <cell r="M270" t="str">
            <v>5100.03 - Benefits Dental Insurance</v>
          </cell>
        </row>
        <row r="271">
          <cell r="A271" t="str">
            <v>680.40.85.560-5100.03</v>
          </cell>
          <cell r="B271" t="str">
            <v>5100.03</v>
          </cell>
          <cell r="C271" t="str">
            <v>680.40.85.560</v>
          </cell>
          <cell r="D271">
            <v>5420</v>
          </cell>
          <cell r="E271">
            <v>0</v>
          </cell>
          <cell r="F271">
            <v>5420</v>
          </cell>
          <cell r="G271">
            <v>0</v>
          </cell>
          <cell r="H271">
            <v>0</v>
          </cell>
          <cell r="I271">
            <v>851.9</v>
          </cell>
          <cell r="J271">
            <v>4568.1000000000004</v>
          </cell>
          <cell r="K271">
            <v>0.16</v>
          </cell>
          <cell r="L271">
            <v>1250.58</v>
          </cell>
          <cell r="M271" t="str">
            <v>5100.03 - Benefits Dental Insurance</v>
          </cell>
        </row>
        <row r="272">
          <cell r="A272" t="str">
            <v>680.40.85.680-5100.03</v>
          </cell>
          <cell r="B272" t="str">
            <v>5100.03</v>
          </cell>
          <cell r="C272" t="str">
            <v>680.40.85.680</v>
          </cell>
          <cell r="D272">
            <v>7745</v>
          </cell>
          <cell r="E272">
            <v>0</v>
          </cell>
          <cell r="F272">
            <v>7745</v>
          </cell>
          <cell r="G272">
            <v>0</v>
          </cell>
          <cell r="H272">
            <v>0</v>
          </cell>
          <cell r="I272">
            <v>1451.6</v>
          </cell>
          <cell r="J272">
            <v>6293.4</v>
          </cell>
          <cell r="K272">
            <v>0.19</v>
          </cell>
          <cell r="L272">
            <v>1546.68</v>
          </cell>
          <cell r="M272" t="str">
            <v>5100.03 - Benefits Dental Insurance</v>
          </cell>
        </row>
        <row r="273">
          <cell r="A273" t="str">
            <v>680.40.85.690-5100.03</v>
          </cell>
          <cell r="B273" t="str">
            <v>5100.03</v>
          </cell>
          <cell r="C273" t="str">
            <v>680.40.85.690</v>
          </cell>
          <cell r="D273">
            <v>15730</v>
          </cell>
          <cell r="E273">
            <v>0</v>
          </cell>
          <cell r="F273">
            <v>15730</v>
          </cell>
          <cell r="G273">
            <v>0</v>
          </cell>
          <cell r="H273">
            <v>0</v>
          </cell>
          <cell r="I273">
            <v>2572.0500000000002</v>
          </cell>
          <cell r="J273">
            <v>13157.95</v>
          </cell>
          <cell r="K273">
            <v>0.16</v>
          </cell>
          <cell r="L273">
            <v>3648.25</v>
          </cell>
          <cell r="M273" t="str">
            <v>5100.03 - Benefits Dental Insurance</v>
          </cell>
        </row>
        <row r="274">
          <cell r="A274" t="str">
            <v>680.40.85.700-5100.03</v>
          </cell>
          <cell r="B274" t="str">
            <v>5100.03</v>
          </cell>
          <cell r="C274" t="str">
            <v>680.40.85.700</v>
          </cell>
          <cell r="D274">
            <v>7560</v>
          </cell>
          <cell r="E274">
            <v>0</v>
          </cell>
          <cell r="F274">
            <v>7560</v>
          </cell>
          <cell r="G274">
            <v>0</v>
          </cell>
          <cell r="H274">
            <v>0</v>
          </cell>
          <cell r="I274">
            <v>1311.11</v>
          </cell>
          <cell r="J274">
            <v>6248.89</v>
          </cell>
          <cell r="K274">
            <v>0.17</v>
          </cell>
          <cell r="L274">
            <v>1801.32</v>
          </cell>
          <cell r="M274" t="str">
            <v>5100.03 - Benefits Dental Insurance</v>
          </cell>
        </row>
        <row r="275">
          <cell r="A275" t="str">
            <v>680.05.00.150-5100.04</v>
          </cell>
          <cell r="B275" t="str">
            <v>5100.04</v>
          </cell>
          <cell r="C275" t="str">
            <v>680.05.00.150</v>
          </cell>
          <cell r="D275">
            <v>120</v>
          </cell>
          <cell r="E275">
            <v>0</v>
          </cell>
          <cell r="F275">
            <v>120</v>
          </cell>
          <cell r="G275">
            <v>0</v>
          </cell>
          <cell r="H275">
            <v>0</v>
          </cell>
          <cell r="I275">
            <v>12.45</v>
          </cell>
          <cell r="J275">
            <v>107.55</v>
          </cell>
          <cell r="K275">
            <v>0.1</v>
          </cell>
          <cell r="L275">
            <v>14.94</v>
          </cell>
          <cell r="M275" t="str">
            <v>5100.04 - Benefits Vision Insurance</v>
          </cell>
        </row>
        <row r="276">
          <cell r="A276" t="str">
            <v>680.05.00.160-5100.04</v>
          </cell>
          <cell r="B276" t="str">
            <v>5100.04</v>
          </cell>
          <cell r="C276" t="str">
            <v>680.05.00.160</v>
          </cell>
          <cell r="D276">
            <v>610</v>
          </cell>
          <cell r="E276">
            <v>0</v>
          </cell>
          <cell r="F276">
            <v>610</v>
          </cell>
          <cell r="G276">
            <v>0</v>
          </cell>
          <cell r="H276">
            <v>0</v>
          </cell>
          <cell r="I276">
            <v>159.61000000000001</v>
          </cell>
          <cell r="J276">
            <v>450.39</v>
          </cell>
          <cell r="K276">
            <v>0.26</v>
          </cell>
          <cell r="L276">
            <v>155.52000000000001</v>
          </cell>
          <cell r="M276" t="str">
            <v>5100.04 - Benefits Vision Insurance</v>
          </cell>
        </row>
        <row r="277">
          <cell r="A277" t="str">
            <v>680.07.00.170-5100.04</v>
          </cell>
          <cell r="B277" t="str">
            <v>5100.04</v>
          </cell>
          <cell r="C277" t="str">
            <v>680.07.00.170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+++</v>
          </cell>
          <cell r="L277">
            <v>0</v>
          </cell>
          <cell r="M277" t="str">
            <v>5100.04 - Benefits Vision Insurance</v>
          </cell>
        </row>
        <row r="278">
          <cell r="A278" t="str">
            <v>680.11.00.250-5100.04</v>
          </cell>
          <cell r="B278" t="str">
            <v>5100.04</v>
          </cell>
          <cell r="C278" t="str">
            <v>680.11.00.250</v>
          </cell>
          <cell r="D278">
            <v>10</v>
          </cell>
          <cell r="E278">
            <v>0</v>
          </cell>
          <cell r="F278">
            <v>10</v>
          </cell>
          <cell r="G278">
            <v>0</v>
          </cell>
          <cell r="H278">
            <v>0</v>
          </cell>
          <cell r="I278">
            <v>3.5</v>
          </cell>
          <cell r="J278">
            <v>6.5</v>
          </cell>
          <cell r="K278">
            <v>0.35</v>
          </cell>
          <cell r="L278">
            <v>1.98</v>
          </cell>
          <cell r="M278" t="str">
            <v>5100.04 - Benefits Vision Insurance</v>
          </cell>
        </row>
        <row r="279">
          <cell r="A279" t="str">
            <v>680.40.50.001-5100.04</v>
          </cell>
          <cell r="B279" t="str">
            <v>5100.04</v>
          </cell>
          <cell r="C279" t="str">
            <v>680.40.50.001</v>
          </cell>
          <cell r="D279">
            <v>165</v>
          </cell>
          <cell r="E279">
            <v>0</v>
          </cell>
          <cell r="F279">
            <v>165</v>
          </cell>
          <cell r="G279">
            <v>0</v>
          </cell>
          <cell r="H279">
            <v>0</v>
          </cell>
          <cell r="I279">
            <v>31.43</v>
          </cell>
          <cell r="J279">
            <v>133.57</v>
          </cell>
          <cell r="K279">
            <v>0.19</v>
          </cell>
          <cell r="L279">
            <v>40.68</v>
          </cell>
          <cell r="M279" t="str">
            <v>5100.04 - Benefits Vision Insurance</v>
          </cell>
        </row>
        <row r="280">
          <cell r="A280" t="str">
            <v>680.40.55.500-5100.04</v>
          </cell>
          <cell r="B280" t="str">
            <v>5100.04</v>
          </cell>
          <cell r="C280" t="str">
            <v>680.40.55.500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str">
            <v>+++</v>
          </cell>
          <cell r="L280">
            <v>0</v>
          </cell>
          <cell r="M280" t="str">
            <v>5100.04 - Benefits Vision Insurance</v>
          </cell>
        </row>
        <row r="281">
          <cell r="A281" t="str">
            <v>680.40.55.510-5100.04</v>
          </cell>
          <cell r="B281" t="str">
            <v>5100.04</v>
          </cell>
          <cell r="C281" t="str">
            <v>680.40.55.510</v>
          </cell>
          <cell r="D281">
            <v>60</v>
          </cell>
          <cell r="E281">
            <v>0</v>
          </cell>
          <cell r="F281">
            <v>60</v>
          </cell>
          <cell r="G281">
            <v>0</v>
          </cell>
          <cell r="H281">
            <v>0</v>
          </cell>
          <cell r="I281">
            <v>12.35</v>
          </cell>
          <cell r="J281">
            <v>47.65</v>
          </cell>
          <cell r="K281">
            <v>0.21</v>
          </cell>
          <cell r="L281">
            <v>4.9400000000000004</v>
          </cell>
          <cell r="M281" t="str">
            <v>5100.04 - Benefits Vision Insurance</v>
          </cell>
        </row>
        <row r="282">
          <cell r="A282" t="str">
            <v>680.40.60.520-5100.04</v>
          </cell>
          <cell r="B282" t="str">
            <v>5100.04</v>
          </cell>
          <cell r="C282" t="str">
            <v>680.40.60.520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14.4</v>
          </cell>
          <cell r="J282">
            <v>-14.4</v>
          </cell>
          <cell r="K282" t="str">
            <v>+++</v>
          </cell>
          <cell r="L282">
            <v>17.28</v>
          </cell>
          <cell r="M282" t="str">
            <v>5100.04 - Benefits Vision Insurance</v>
          </cell>
        </row>
        <row r="283">
          <cell r="A283" t="str">
            <v>680.40.60.530-5100.04</v>
          </cell>
          <cell r="B283" t="str">
            <v>5100.04</v>
          </cell>
          <cell r="C283" t="str">
            <v>680.40.60.530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+++</v>
          </cell>
          <cell r="L283">
            <v>0</v>
          </cell>
          <cell r="M283" t="str">
            <v>5100.04 - Benefits Vision Insurance</v>
          </cell>
        </row>
        <row r="284">
          <cell r="A284" t="str">
            <v>680.40.85.015-5100.04</v>
          </cell>
          <cell r="B284" t="str">
            <v>5100.04</v>
          </cell>
          <cell r="C284" t="str">
            <v>680.40.85.015</v>
          </cell>
          <cell r="D284">
            <v>1055</v>
          </cell>
          <cell r="E284">
            <v>0</v>
          </cell>
          <cell r="F284">
            <v>1055</v>
          </cell>
          <cell r="G284">
            <v>0</v>
          </cell>
          <cell r="H284">
            <v>0</v>
          </cell>
          <cell r="I284">
            <v>184.8</v>
          </cell>
          <cell r="J284">
            <v>870.2</v>
          </cell>
          <cell r="K284">
            <v>0.18</v>
          </cell>
          <cell r="L284">
            <v>275.45999999999998</v>
          </cell>
          <cell r="M284" t="str">
            <v>5100.04 - Benefits Vision Insurance</v>
          </cell>
        </row>
        <row r="285">
          <cell r="A285" t="str">
            <v>680.40.85.560-5100.04</v>
          </cell>
          <cell r="B285" t="str">
            <v>5100.04</v>
          </cell>
          <cell r="C285" t="str">
            <v>680.40.85.560</v>
          </cell>
          <cell r="D285">
            <v>835</v>
          </cell>
          <cell r="E285">
            <v>0</v>
          </cell>
          <cell r="F285">
            <v>835</v>
          </cell>
          <cell r="G285">
            <v>0</v>
          </cell>
          <cell r="H285">
            <v>0</v>
          </cell>
          <cell r="I285">
            <v>139.35</v>
          </cell>
          <cell r="J285">
            <v>695.65</v>
          </cell>
          <cell r="K285">
            <v>0.17</v>
          </cell>
          <cell r="L285">
            <v>201.24</v>
          </cell>
          <cell r="M285" t="str">
            <v>5100.04 - Benefits Vision Insurance</v>
          </cell>
        </row>
        <row r="286">
          <cell r="A286" t="str">
            <v>680.40.85.680-5100.04</v>
          </cell>
          <cell r="B286" t="str">
            <v>5100.04</v>
          </cell>
          <cell r="C286" t="str">
            <v>680.40.85.680</v>
          </cell>
          <cell r="D286">
            <v>1230</v>
          </cell>
          <cell r="E286">
            <v>0</v>
          </cell>
          <cell r="F286">
            <v>1230</v>
          </cell>
          <cell r="G286">
            <v>0</v>
          </cell>
          <cell r="H286">
            <v>0</v>
          </cell>
          <cell r="I286">
            <v>237.35</v>
          </cell>
          <cell r="J286">
            <v>992.65</v>
          </cell>
          <cell r="K286">
            <v>0.19</v>
          </cell>
          <cell r="L286">
            <v>258</v>
          </cell>
          <cell r="M286" t="str">
            <v>5100.04 - Benefits Vision Insurance</v>
          </cell>
        </row>
        <row r="287">
          <cell r="A287" t="str">
            <v>680.40.85.690-5100.04</v>
          </cell>
          <cell r="B287" t="str">
            <v>5100.04</v>
          </cell>
          <cell r="C287" t="str">
            <v>680.40.85.690</v>
          </cell>
          <cell r="D287">
            <v>2485</v>
          </cell>
          <cell r="E287">
            <v>0</v>
          </cell>
          <cell r="F287">
            <v>2485</v>
          </cell>
          <cell r="G287">
            <v>0</v>
          </cell>
          <cell r="H287">
            <v>0</v>
          </cell>
          <cell r="I287">
            <v>423.15</v>
          </cell>
          <cell r="J287">
            <v>2061.85</v>
          </cell>
          <cell r="K287">
            <v>0.17</v>
          </cell>
          <cell r="L287">
            <v>604.37</v>
          </cell>
          <cell r="M287" t="str">
            <v>5100.04 - Benefits Vision Insurance</v>
          </cell>
        </row>
        <row r="288">
          <cell r="A288" t="str">
            <v>680.40.85.700-5100.04</v>
          </cell>
          <cell r="B288" t="str">
            <v>5100.04</v>
          </cell>
          <cell r="C288" t="str">
            <v>680.40.85.700</v>
          </cell>
          <cell r="D288">
            <v>1210</v>
          </cell>
          <cell r="E288">
            <v>0</v>
          </cell>
          <cell r="F288">
            <v>1210</v>
          </cell>
          <cell r="G288">
            <v>0</v>
          </cell>
          <cell r="H288">
            <v>0</v>
          </cell>
          <cell r="I288">
            <v>226.36</v>
          </cell>
          <cell r="J288">
            <v>983.64</v>
          </cell>
          <cell r="K288">
            <v>0.19</v>
          </cell>
          <cell r="L288">
            <v>300.24</v>
          </cell>
          <cell r="M288" t="str">
            <v>5100.04 - Benefits Vision Insurance</v>
          </cell>
        </row>
        <row r="289">
          <cell r="A289" t="str">
            <v>680.05.00.150-5100.05</v>
          </cell>
          <cell r="B289" t="str">
            <v>5100.05</v>
          </cell>
          <cell r="C289" t="str">
            <v>680.05.00.150</v>
          </cell>
          <cell r="D289">
            <v>160</v>
          </cell>
          <cell r="E289">
            <v>0</v>
          </cell>
          <cell r="F289">
            <v>160</v>
          </cell>
          <cell r="G289">
            <v>0</v>
          </cell>
          <cell r="H289">
            <v>0</v>
          </cell>
          <cell r="I289">
            <v>11.7</v>
          </cell>
          <cell r="J289">
            <v>148.30000000000001</v>
          </cell>
          <cell r="K289">
            <v>7.0000000000000007E-2</v>
          </cell>
          <cell r="L289">
            <v>15.9</v>
          </cell>
          <cell r="M289" t="str">
            <v>5100.05 - Benefits Life Insurance</v>
          </cell>
        </row>
        <row r="290">
          <cell r="A290" t="str">
            <v>680.05.00.160-5100.05</v>
          </cell>
          <cell r="B290" t="str">
            <v>5100.05</v>
          </cell>
          <cell r="C290" t="str">
            <v>680.05.00.160</v>
          </cell>
          <cell r="D290">
            <v>180</v>
          </cell>
          <cell r="E290">
            <v>0</v>
          </cell>
          <cell r="F290">
            <v>180</v>
          </cell>
          <cell r="G290">
            <v>0</v>
          </cell>
          <cell r="H290">
            <v>0</v>
          </cell>
          <cell r="I290">
            <v>46.72</v>
          </cell>
          <cell r="J290">
            <v>133.28</v>
          </cell>
          <cell r="K290">
            <v>0.26</v>
          </cell>
          <cell r="L290">
            <v>42.27</v>
          </cell>
          <cell r="M290" t="str">
            <v>5100.05 - Benefits Life Insurance</v>
          </cell>
        </row>
        <row r="291">
          <cell r="A291" t="str">
            <v>680.07.00.170-5100.05</v>
          </cell>
          <cell r="B291" t="str">
            <v>5100.05</v>
          </cell>
          <cell r="C291" t="str">
            <v>680.07.00.170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+++</v>
          </cell>
          <cell r="L291">
            <v>0</v>
          </cell>
          <cell r="M291" t="str">
            <v>5100.05 - Benefits Life Insurance</v>
          </cell>
        </row>
        <row r="292">
          <cell r="A292" t="str">
            <v>680.11.00.250-5100.05</v>
          </cell>
          <cell r="B292" t="str">
            <v>5100.05</v>
          </cell>
          <cell r="C292" t="str">
            <v>680.11.00.250</v>
          </cell>
          <cell r="D292">
            <v>20</v>
          </cell>
          <cell r="E292">
            <v>0</v>
          </cell>
          <cell r="F292">
            <v>20</v>
          </cell>
          <cell r="G292">
            <v>0</v>
          </cell>
          <cell r="H292">
            <v>0</v>
          </cell>
          <cell r="I292">
            <v>4.2300000000000004</v>
          </cell>
          <cell r="J292">
            <v>15.77</v>
          </cell>
          <cell r="K292">
            <v>0.21</v>
          </cell>
          <cell r="L292">
            <v>4.29</v>
          </cell>
          <cell r="M292" t="str">
            <v>5100.05 - Benefits Life Insurance</v>
          </cell>
        </row>
        <row r="293">
          <cell r="A293" t="str">
            <v>680.40.50.001-5100.05</v>
          </cell>
          <cell r="B293" t="str">
            <v>5100.05</v>
          </cell>
          <cell r="C293" t="str">
            <v>680.40.50.001</v>
          </cell>
          <cell r="D293">
            <v>220</v>
          </cell>
          <cell r="E293">
            <v>0</v>
          </cell>
          <cell r="F293">
            <v>220</v>
          </cell>
          <cell r="G293">
            <v>0</v>
          </cell>
          <cell r="H293">
            <v>0</v>
          </cell>
          <cell r="I293">
            <v>35.409999999999997</v>
          </cell>
          <cell r="J293">
            <v>184.59</v>
          </cell>
          <cell r="K293">
            <v>0.16</v>
          </cell>
          <cell r="L293">
            <v>52.05</v>
          </cell>
          <cell r="M293" t="str">
            <v>5100.05 - Benefits Life Insurance</v>
          </cell>
        </row>
        <row r="294">
          <cell r="A294" t="str">
            <v>680.40.55.500-5100.05</v>
          </cell>
          <cell r="B294" t="str">
            <v>5100.05</v>
          </cell>
          <cell r="C294" t="str">
            <v>680.40.55.500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+++</v>
          </cell>
          <cell r="L294">
            <v>0</v>
          </cell>
          <cell r="M294" t="str">
            <v>5100.05 - Benefits Life Insurance</v>
          </cell>
        </row>
        <row r="295">
          <cell r="A295" t="str">
            <v>680.40.55.510-5100.05</v>
          </cell>
          <cell r="B295" t="str">
            <v>5100.05</v>
          </cell>
          <cell r="C295" t="str">
            <v>680.40.55.510</v>
          </cell>
          <cell r="D295">
            <v>10</v>
          </cell>
          <cell r="E295">
            <v>0</v>
          </cell>
          <cell r="F295">
            <v>10</v>
          </cell>
          <cell r="G295">
            <v>0</v>
          </cell>
          <cell r="H295">
            <v>0</v>
          </cell>
          <cell r="I295">
            <v>8.09</v>
          </cell>
          <cell r="J295">
            <v>1.91</v>
          </cell>
          <cell r="K295">
            <v>0.81</v>
          </cell>
          <cell r="L295">
            <v>0.44</v>
          </cell>
          <cell r="M295" t="str">
            <v>5100.05 - Benefits Life Insurance</v>
          </cell>
        </row>
        <row r="296">
          <cell r="A296" t="str">
            <v>680.40.60.520-5100.05</v>
          </cell>
          <cell r="B296" t="str">
            <v>5100.05</v>
          </cell>
          <cell r="C296" t="str">
            <v>680.40.60.520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6.3</v>
          </cell>
          <cell r="J296">
            <v>-6.3</v>
          </cell>
          <cell r="K296" t="str">
            <v>+++</v>
          </cell>
          <cell r="L296">
            <v>7.47</v>
          </cell>
          <cell r="M296" t="str">
            <v>5100.05 - Benefits Life Insurance</v>
          </cell>
        </row>
        <row r="297">
          <cell r="A297" t="str">
            <v>680.40.60.530-5100.05</v>
          </cell>
          <cell r="B297" t="str">
            <v>5100.05</v>
          </cell>
          <cell r="C297" t="str">
            <v>680.40.60.530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str">
            <v>+++</v>
          </cell>
          <cell r="L297">
            <v>0</v>
          </cell>
          <cell r="M297" t="str">
            <v>5100.05 - Benefits Life Insurance</v>
          </cell>
        </row>
        <row r="298">
          <cell r="A298" t="str">
            <v>680.40.85.015-5100.05</v>
          </cell>
          <cell r="B298" t="str">
            <v>5100.05</v>
          </cell>
          <cell r="C298" t="str">
            <v>680.40.85.015</v>
          </cell>
          <cell r="D298">
            <v>910</v>
          </cell>
          <cell r="E298">
            <v>0</v>
          </cell>
          <cell r="F298">
            <v>910</v>
          </cell>
          <cell r="G298">
            <v>0</v>
          </cell>
          <cell r="H298">
            <v>0</v>
          </cell>
          <cell r="I298">
            <v>191.75</v>
          </cell>
          <cell r="J298">
            <v>718.25</v>
          </cell>
          <cell r="K298">
            <v>0.21</v>
          </cell>
          <cell r="L298">
            <v>216.65</v>
          </cell>
          <cell r="M298" t="str">
            <v>5100.05 - Benefits Life Insurance</v>
          </cell>
        </row>
        <row r="299">
          <cell r="A299" t="str">
            <v>680.40.85.560-5100.05</v>
          </cell>
          <cell r="B299" t="str">
            <v>5100.05</v>
          </cell>
          <cell r="C299" t="str">
            <v>680.40.85.560</v>
          </cell>
          <cell r="D299">
            <v>490</v>
          </cell>
          <cell r="E299">
            <v>0</v>
          </cell>
          <cell r="F299">
            <v>490</v>
          </cell>
          <cell r="G299">
            <v>0</v>
          </cell>
          <cell r="H299">
            <v>0</v>
          </cell>
          <cell r="I299">
            <v>127.62</v>
          </cell>
          <cell r="J299">
            <v>362.38</v>
          </cell>
          <cell r="K299">
            <v>0.26</v>
          </cell>
          <cell r="L299">
            <v>108.57</v>
          </cell>
          <cell r="M299" t="str">
            <v>5100.05 - Benefits Life Insurance</v>
          </cell>
        </row>
        <row r="300">
          <cell r="A300" t="str">
            <v>680.40.85.680-5100.05</v>
          </cell>
          <cell r="B300" t="str">
            <v>5100.05</v>
          </cell>
          <cell r="C300" t="str">
            <v>680.40.85.680</v>
          </cell>
          <cell r="D300">
            <v>950</v>
          </cell>
          <cell r="E300">
            <v>0</v>
          </cell>
          <cell r="F300">
            <v>950</v>
          </cell>
          <cell r="G300">
            <v>0</v>
          </cell>
          <cell r="H300">
            <v>0</v>
          </cell>
          <cell r="I300">
            <v>181.96</v>
          </cell>
          <cell r="J300">
            <v>768.04</v>
          </cell>
          <cell r="K300">
            <v>0.19</v>
          </cell>
          <cell r="L300">
            <v>160.16999999999999</v>
          </cell>
          <cell r="M300" t="str">
            <v>5100.05 - Benefits Life Insurance</v>
          </cell>
        </row>
        <row r="301">
          <cell r="A301" t="str">
            <v>680.40.85.690-5100.05</v>
          </cell>
          <cell r="B301" t="str">
            <v>5100.05</v>
          </cell>
          <cell r="C301" t="str">
            <v>680.40.85.690</v>
          </cell>
          <cell r="D301">
            <v>1340</v>
          </cell>
          <cell r="E301">
            <v>0</v>
          </cell>
          <cell r="F301">
            <v>1340</v>
          </cell>
          <cell r="G301">
            <v>0</v>
          </cell>
          <cell r="H301">
            <v>0</v>
          </cell>
          <cell r="I301">
            <v>271.81</v>
          </cell>
          <cell r="J301">
            <v>1068.19</v>
          </cell>
          <cell r="K301">
            <v>0.2</v>
          </cell>
          <cell r="L301">
            <v>319.89</v>
          </cell>
          <cell r="M301" t="str">
            <v>5100.05 - Benefits Life Insurance</v>
          </cell>
        </row>
        <row r="302">
          <cell r="A302" t="str">
            <v>680.40.85.700-5100.05</v>
          </cell>
          <cell r="B302" t="str">
            <v>5100.05</v>
          </cell>
          <cell r="C302" t="str">
            <v>680.40.85.700</v>
          </cell>
          <cell r="D302">
            <v>610</v>
          </cell>
          <cell r="E302">
            <v>0</v>
          </cell>
          <cell r="F302">
            <v>610</v>
          </cell>
          <cell r="G302">
            <v>0</v>
          </cell>
          <cell r="H302">
            <v>0</v>
          </cell>
          <cell r="I302">
            <v>135.07</v>
          </cell>
          <cell r="J302">
            <v>474.93</v>
          </cell>
          <cell r="K302">
            <v>0.22</v>
          </cell>
          <cell r="L302">
            <v>146.47999999999999</v>
          </cell>
          <cell r="M302" t="str">
            <v>5100.05 - Benefits Life Insurance</v>
          </cell>
        </row>
        <row r="303">
          <cell r="A303" t="str">
            <v>680.05.00.150-5100.06</v>
          </cell>
          <cell r="B303" t="str">
            <v>5100.06</v>
          </cell>
          <cell r="C303" t="str">
            <v>680.05.00.150</v>
          </cell>
          <cell r="D303">
            <v>1940</v>
          </cell>
          <cell r="E303">
            <v>0</v>
          </cell>
          <cell r="F303">
            <v>1940</v>
          </cell>
          <cell r="G303">
            <v>0</v>
          </cell>
          <cell r="H303">
            <v>0</v>
          </cell>
          <cell r="I303">
            <v>0</v>
          </cell>
          <cell r="J303">
            <v>1940</v>
          </cell>
          <cell r="K303">
            <v>0</v>
          </cell>
          <cell r="L303">
            <v>323.33999999999997</v>
          </cell>
          <cell r="M303" t="str">
            <v>5100.06 - Benefits Worker's Comp</v>
          </cell>
        </row>
        <row r="304">
          <cell r="A304" t="str">
            <v>680.05.00.160-5100.06</v>
          </cell>
          <cell r="B304" t="str">
            <v>5100.06</v>
          </cell>
          <cell r="C304" t="str">
            <v>680.05.00.160</v>
          </cell>
          <cell r="D304">
            <v>6100</v>
          </cell>
          <cell r="E304">
            <v>0</v>
          </cell>
          <cell r="F304">
            <v>6100</v>
          </cell>
          <cell r="G304">
            <v>0</v>
          </cell>
          <cell r="H304">
            <v>0</v>
          </cell>
          <cell r="I304">
            <v>0</v>
          </cell>
          <cell r="J304">
            <v>6100</v>
          </cell>
          <cell r="K304">
            <v>0</v>
          </cell>
          <cell r="L304">
            <v>508.33</v>
          </cell>
          <cell r="M304" t="str">
            <v>5100.06 - Benefits Worker's Comp</v>
          </cell>
        </row>
        <row r="305">
          <cell r="A305" t="str">
            <v>680.07.00.170-5100.06</v>
          </cell>
          <cell r="B305" t="str">
            <v>5100.06</v>
          </cell>
          <cell r="C305" t="str">
            <v>680.07.00.170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str">
            <v>+++</v>
          </cell>
          <cell r="L305">
            <v>0</v>
          </cell>
          <cell r="M305" t="str">
            <v>5100.06 - Benefits Worker's Comp</v>
          </cell>
        </row>
        <row r="306">
          <cell r="A306" t="str">
            <v>680.11.00.250-5100.06</v>
          </cell>
          <cell r="B306" t="str">
            <v>5100.06</v>
          </cell>
          <cell r="C306" t="str">
            <v>680.11.00.250</v>
          </cell>
          <cell r="D306">
            <v>240</v>
          </cell>
          <cell r="E306">
            <v>0</v>
          </cell>
          <cell r="F306">
            <v>240</v>
          </cell>
          <cell r="G306">
            <v>0</v>
          </cell>
          <cell r="H306">
            <v>0</v>
          </cell>
          <cell r="I306">
            <v>0</v>
          </cell>
          <cell r="J306">
            <v>240</v>
          </cell>
          <cell r="K306">
            <v>0</v>
          </cell>
          <cell r="L306">
            <v>40</v>
          </cell>
          <cell r="M306" t="str">
            <v>5100.06 - Benefits Worker's Comp</v>
          </cell>
        </row>
        <row r="307">
          <cell r="A307" t="str">
            <v>680.40.50.001-5100.06</v>
          </cell>
          <cell r="B307" t="str">
            <v>5100.06</v>
          </cell>
          <cell r="C307" t="str">
            <v>680.40.50.001</v>
          </cell>
          <cell r="D307">
            <v>3420</v>
          </cell>
          <cell r="E307">
            <v>0</v>
          </cell>
          <cell r="F307">
            <v>3420</v>
          </cell>
          <cell r="G307">
            <v>0</v>
          </cell>
          <cell r="H307">
            <v>0</v>
          </cell>
          <cell r="I307">
            <v>0</v>
          </cell>
          <cell r="J307">
            <v>3420</v>
          </cell>
          <cell r="K307">
            <v>0</v>
          </cell>
          <cell r="L307">
            <v>570</v>
          </cell>
          <cell r="M307" t="str">
            <v>5100.06 - Benefits Worker's Comp</v>
          </cell>
        </row>
        <row r="308">
          <cell r="A308" t="str">
            <v>680.40.55.500-5100.06</v>
          </cell>
          <cell r="B308" t="str">
            <v>5100.06</v>
          </cell>
          <cell r="C308" t="str">
            <v>680.40.55.500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+++</v>
          </cell>
          <cell r="L308">
            <v>0</v>
          </cell>
          <cell r="M308" t="str">
            <v>5100.06 - Benefits Worker's Comp</v>
          </cell>
        </row>
        <row r="309">
          <cell r="A309" t="str">
            <v>680.40.55.510-5100.06</v>
          </cell>
          <cell r="B309" t="str">
            <v>5100.06</v>
          </cell>
          <cell r="C309" t="str">
            <v>680.40.55.510</v>
          </cell>
          <cell r="D309">
            <v>590</v>
          </cell>
          <cell r="E309">
            <v>0</v>
          </cell>
          <cell r="F309">
            <v>590</v>
          </cell>
          <cell r="G309">
            <v>0</v>
          </cell>
          <cell r="H309">
            <v>0</v>
          </cell>
          <cell r="I309">
            <v>0</v>
          </cell>
          <cell r="J309">
            <v>590</v>
          </cell>
          <cell r="K309">
            <v>0</v>
          </cell>
          <cell r="L309">
            <v>98.34</v>
          </cell>
          <cell r="M309" t="str">
            <v>5100.06 - Benefits Worker's Comp</v>
          </cell>
        </row>
        <row r="310">
          <cell r="A310" t="str">
            <v>680.40.60.520-5100.06</v>
          </cell>
          <cell r="B310" t="str">
            <v>5100.06</v>
          </cell>
          <cell r="C310" t="str">
            <v>680.40.60.520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+++</v>
          </cell>
          <cell r="L310">
            <v>0</v>
          </cell>
          <cell r="M310" t="str">
            <v>5100.06 - Benefits Worker's Comp</v>
          </cell>
        </row>
        <row r="311">
          <cell r="A311" t="str">
            <v>680.40.60.530-5100.06</v>
          </cell>
          <cell r="B311" t="str">
            <v>5100.06</v>
          </cell>
          <cell r="C311" t="str">
            <v>680.40.60.530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+++</v>
          </cell>
          <cell r="L311">
            <v>0</v>
          </cell>
          <cell r="M311" t="str">
            <v>5100.06 - Benefits Worker's Comp</v>
          </cell>
        </row>
        <row r="312">
          <cell r="A312" t="str">
            <v>680.40.85.015-5100.06</v>
          </cell>
          <cell r="B312" t="str">
            <v>5100.06</v>
          </cell>
          <cell r="C312" t="str">
            <v>680.40.85.015</v>
          </cell>
          <cell r="D312">
            <v>18450</v>
          </cell>
          <cell r="E312">
            <v>0</v>
          </cell>
          <cell r="F312">
            <v>18450</v>
          </cell>
          <cell r="G312">
            <v>0</v>
          </cell>
          <cell r="H312">
            <v>0</v>
          </cell>
          <cell r="I312">
            <v>0</v>
          </cell>
          <cell r="J312">
            <v>18450</v>
          </cell>
          <cell r="K312">
            <v>0</v>
          </cell>
          <cell r="L312">
            <v>3075</v>
          </cell>
          <cell r="M312" t="str">
            <v>5100.06 - Benefits Worker's Comp</v>
          </cell>
        </row>
        <row r="313">
          <cell r="A313" t="str">
            <v>680.40.85.560-5100.06</v>
          </cell>
          <cell r="B313" t="str">
            <v>5100.06</v>
          </cell>
          <cell r="C313" t="str">
            <v>680.40.85.560</v>
          </cell>
          <cell r="D313">
            <v>10280</v>
          </cell>
          <cell r="E313">
            <v>0</v>
          </cell>
          <cell r="F313">
            <v>10280</v>
          </cell>
          <cell r="G313">
            <v>0</v>
          </cell>
          <cell r="H313">
            <v>0</v>
          </cell>
          <cell r="I313">
            <v>0</v>
          </cell>
          <cell r="J313">
            <v>10280</v>
          </cell>
          <cell r="K313">
            <v>0</v>
          </cell>
          <cell r="L313">
            <v>1713.34</v>
          </cell>
          <cell r="M313" t="str">
            <v>5100.06 - Benefits Worker's Comp</v>
          </cell>
        </row>
        <row r="314">
          <cell r="A314" t="str">
            <v>680.40.85.680-5100.06</v>
          </cell>
          <cell r="B314" t="str">
            <v>5100.06</v>
          </cell>
          <cell r="C314" t="str">
            <v>680.40.85.680</v>
          </cell>
          <cell r="D314">
            <v>14860</v>
          </cell>
          <cell r="E314">
            <v>0</v>
          </cell>
          <cell r="F314">
            <v>14860</v>
          </cell>
          <cell r="G314">
            <v>0</v>
          </cell>
          <cell r="H314">
            <v>0</v>
          </cell>
          <cell r="I314">
            <v>0</v>
          </cell>
          <cell r="J314">
            <v>14860</v>
          </cell>
          <cell r="K314">
            <v>0</v>
          </cell>
          <cell r="L314">
            <v>2476.66</v>
          </cell>
          <cell r="M314" t="str">
            <v>5100.06 - Benefits Worker's Comp</v>
          </cell>
        </row>
        <row r="315">
          <cell r="A315" t="str">
            <v>680.40.85.690-5100.06</v>
          </cell>
          <cell r="B315" t="str">
            <v>5100.06</v>
          </cell>
          <cell r="C315" t="str">
            <v>680.40.85.690</v>
          </cell>
          <cell r="D315">
            <v>28160</v>
          </cell>
          <cell r="E315">
            <v>0</v>
          </cell>
          <cell r="F315">
            <v>28160</v>
          </cell>
          <cell r="G315">
            <v>0</v>
          </cell>
          <cell r="H315">
            <v>0</v>
          </cell>
          <cell r="I315">
            <v>0</v>
          </cell>
          <cell r="J315">
            <v>28160</v>
          </cell>
          <cell r="K315">
            <v>0</v>
          </cell>
          <cell r="L315">
            <v>4693.34</v>
          </cell>
          <cell r="M315" t="str">
            <v>5100.06 - Benefits Worker's Comp</v>
          </cell>
        </row>
        <row r="316">
          <cell r="A316" t="str">
            <v>680.40.85.700-5100.06</v>
          </cell>
          <cell r="B316" t="str">
            <v>5100.06</v>
          </cell>
          <cell r="C316" t="str">
            <v>680.40.85.700</v>
          </cell>
          <cell r="D316">
            <v>19100</v>
          </cell>
          <cell r="E316">
            <v>0</v>
          </cell>
          <cell r="F316">
            <v>19100</v>
          </cell>
          <cell r="G316">
            <v>0</v>
          </cell>
          <cell r="H316">
            <v>0</v>
          </cell>
          <cell r="I316">
            <v>0</v>
          </cell>
          <cell r="J316">
            <v>19100</v>
          </cell>
          <cell r="K316">
            <v>0</v>
          </cell>
          <cell r="L316">
            <v>3183.34</v>
          </cell>
          <cell r="M316" t="str">
            <v>5100.06 - Benefits Worker's Comp</v>
          </cell>
        </row>
        <row r="317">
          <cell r="A317" t="str">
            <v>680.05.00.150-5100.07</v>
          </cell>
          <cell r="B317" t="str">
            <v>5100.07</v>
          </cell>
          <cell r="C317" t="str">
            <v>680.05.00.150</v>
          </cell>
          <cell r="D317">
            <v>400</v>
          </cell>
          <cell r="E317">
            <v>0</v>
          </cell>
          <cell r="F317">
            <v>400</v>
          </cell>
          <cell r="G317">
            <v>0</v>
          </cell>
          <cell r="H317">
            <v>0</v>
          </cell>
          <cell r="I317">
            <v>31.3</v>
          </cell>
          <cell r="J317">
            <v>368.7</v>
          </cell>
          <cell r="K317">
            <v>0.08</v>
          </cell>
          <cell r="L317">
            <v>46.5</v>
          </cell>
          <cell r="M317" t="str">
            <v>5100.07 - Benefits Long Term Disability</v>
          </cell>
        </row>
        <row r="318">
          <cell r="A318" t="str">
            <v>680.05.00.160-5100.07</v>
          </cell>
          <cell r="B318" t="str">
            <v>5100.07</v>
          </cell>
          <cell r="C318" t="str">
            <v>680.05.00.160</v>
          </cell>
          <cell r="D318">
            <v>1010</v>
          </cell>
          <cell r="E318">
            <v>0</v>
          </cell>
          <cell r="F318">
            <v>1010</v>
          </cell>
          <cell r="G318">
            <v>0</v>
          </cell>
          <cell r="H318">
            <v>0</v>
          </cell>
          <cell r="I318">
            <v>164.41</v>
          </cell>
          <cell r="J318">
            <v>845.59</v>
          </cell>
          <cell r="K318">
            <v>0.16</v>
          </cell>
          <cell r="L318">
            <v>217.99</v>
          </cell>
          <cell r="M318" t="str">
            <v>5100.07 - Benefits Long Term Disability</v>
          </cell>
        </row>
        <row r="319">
          <cell r="A319" t="str">
            <v>680.07.00.170-5100.07</v>
          </cell>
          <cell r="B319" t="str">
            <v>5100.07</v>
          </cell>
          <cell r="C319" t="str">
            <v>680.07.00.170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str">
            <v>+++</v>
          </cell>
          <cell r="L319">
            <v>0</v>
          </cell>
          <cell r="M319" t="str">
            <v>5100.07 - Benefits Long Term Disability</v>
          </cell>
        </row>
        <row r="320">
          <cell r="A320" t="str">
            <v>680.11.00.250-5100.07</v>
          </cell>
          <cell r="B320" t="str">
            <v>5100.07</v>
          </cell>
          <cell r="C320" t="str">
            <v>680.11.00.250</v>
          </cell>
          <cell r="D320">
            <v>60</v>
          </cell>
          <cell r="E320">
            <v>0</v>
          </cell>
          <cell r="F320">
            <v>60</v>
          </cell>
          <cell r="G320">
            <v>0</v>
          </cell>
          <cell r="H320">
            <v>0</v>
          </cell>
          <cell r="I320">
            <v>8.9600000000000009</v>
          </cell>
          <cell r="J320">
            <v>51.04</v>
          </cell>
          <cell r="K320">
            <v>0.15</v>
          </cell>
          <cell r="L320">
            <v>12.99</v>
          </cell>
          <cell r="M320" t="str">
            <v>5100.07 - Benefits Long Term Disability</v>
          </cell>
        </row>
        <row r="321">
          <cell r="A321" t="str">
            <v>680.40.50.001-5100.07</v>
          </cell>
          <cell r="B321" t="str">
            <v>5100.07</v>
          </cell>
          <cell r="C321" t="str">
            <v>680.40.50.001</v>
          </cell>
          <cell r="D321">
            <v>500</v>
          </cell>
          <cell r="E321">
            <v>0</v>
          </cell>
          <cell r="F321">
            <v>500</v>
          </cell>
          <cell r="G321">
            <v>0</v>
          </cell>
          <cell r="H321">
            <v>0</v>
          </cell>
          <cell r="I321">
            <v>56.5</v>
          </cell>
          <cell r="J321">
            <v>443.5</v>
          </cell>
          <cell r="K321">
            <v>0.11</v>
          </cell>
          <cell r="L321">
            <v>118.74</v>
          </cell>
          <cell r="M321" t="str">
            <v>5100.07 - Benefits Long Term Disability</v>
          </cell>
        </row>
        <row r="322">
          <cell r="A322" t="str">
            <v>680.40.55.500-5100.07</v>
          </cell>
          <cell r="B322" t="str">
            <v>5100.07</v>
          </cell>
          <cell r="C322" t="str">
            <v>680.40.55.500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 t="str">
            <v>+++</v>
          </cell>
          <cell r="L322">
            <v>0</v>
          </cell>
          <cell r="M322" t="str">
            <v>5100.07 - Benefits Long Term Disability</v>
          </cell>
        </row>
        <row r="323">
          <cell r="A323" t="str">
            <v>680.40.55.510-5100.07</v>
          </cell>
          <cell r="B323" t="str">
            <v>5100.07</v>
          </cell>
          <cell r="C323" t="str">
            <v>680.40.55.510</v>
          </cell>
          <cell r="D323">
            <v>100</v>
          </cell>
          <cell r="E323">
            <v>0</v>
          </cell>
          <cell r="F323">
            <v>100</v>
          </cell>
          <cell r="G323">
            <v>0</v>
          </cell>
          <cell r="H323">
            <v>0</v>
          </cell>
          <cell r="I323">
            <v>17.62</v>
          </cell>
          <cell r="J323">
            <v>82.38</v>
          </cell>
          <cell r="K323">
            <v>0.18</v>
          </cell>
          <cell r="L323">
            <v>7.94</v>
          </cell>
          <cell r="M323" t="str">
            <v>5100.07 - Benefits Long Term Disability</v>
          </cell>
        </row>
        <row r="324">
          <cell r="A324" t="str">
            <v>680.40.60.520-5100.07</v>
          </cell>
          <cell r="B324" t="str">
            <v>5100.07</v>
          </cell>
          <cell r="C324" t="str">
            <v>680.40.60.520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19.32</v>
          </cell>
          <cell r="J324">
            <v>-19.32</v>
          </cell>
          <cell r="K324" t="str">
            <v>+++</v>
          </cell>
          <cell r="L324">
            <v>26.22</v>
          </cell>
          <cell r="M324" t="str">
            <v>5100.07 - Benefits Long Term Disability</v>
          </cell>
        </row>
        <row r="325">
          <cell r="A325" t="str">
            <v>680.40.60.530-5100.07</v>
          </cell>
          <cell r="B325" t="str">
            <v>5100.07</v>
          </cell>
          <cell r="C325" t="str">
            <v>680.40.60.530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str">
            <v>+++</v>
          </cell>
          <cell r="L325">
            <v>0</v>
          </cell>
          <cell r="M325" t="str">
            <v>5100.07 - Benefits Long Term Disability</v>
          </cell>
        </row>
        <row r="326">
          <cell r="A326" t="str">
            <v>680.40.85.015-5100.07</v>
          </cell>
          <cell r="B326" t="str">
            <v>5100.07</v>
          </cell>
          <cell r="C326" t="str">
            <v>680.40.85.015</v>
          </cell>
          <cell r="D326">
            <v>3110</v>
          </cell>
          <cell r="E326">
            <v>0</v>
          </cell>
          <cell r="F326">
            <v>3110</v>
          </cell>
          <cell r="G326">
            <v>0</v>
          </cell>
          <cell r="H326">
            <v>0</v>
          </cell>
          <cell r="I326">
            <v>437.52</v>
          </cell>
          <cell r="J326">
            <v>2672.48</v>
          </cell>
          <cell r="K326">
            <v>0.14000000000000001</v>
          </cell>
          <cell r="L326">
            <v>751.41</v>
          </cell>
          <cell r="M326" t="str">
            <v>5100.07 - Benefits Long Term Disability</v>
          </cell>
        </row>
        <row r="327">
          <cell r="A327" t="str">
            <v>680.40.85.560-5100.07</v>
          </cell>
          <cell r="B327" t="str">
            <v>5100.07</v>
          </cell>
          <cell r="C327" t="str">
            <v>680.40.85.560</v>
          </cell>
          <cell r="D327">
            <v>1570</v>
          </cell>
          <cell r="E327">
            <v>0</v>
          </cell>
          <cell r="F327">
            <v>1570</v>
          </cell>
          <cell r="G327">
            <v>0</v>
          </cell>
          <cell r="H327">
            <v>0</v>
          </cell>
          <cell r="I327">
            <v>260.23</v>
          </cell>
          <cell r="J327">
            <v>1309.77</v>
          </cell>
          <cell r="K327">
            <v>0.17</v>
          </cell>
          <cell r="L327">
            <v>356.19</v>
          </cell>
          <cell r="M327" t="str">
            <v>5100.07 - Benefits Long Term Disability</v>
          </cell>
        </row>
        <row r="328">
          <cell r="A328" t="str">
            <v>680.40.85.680-5100.07</v>
          </cell>
          <cell r="B328" t="str">
            <v>5100.07</v>
          </cell>
          <cell r="C328" t="str">
            <v>680.40.85.680</v>
          </cell>
          <cell r="D328">
            <v>2790</v>
          </cell>
          <cell r="E328">
            <v>0</v>
          </cell>
          <cell r="F328">
            <v>2790</v>
          </cell>
          <cell r="G328">
            <v>0</v>
          </cell>
          <cell r="H328">
            <v>0</v>
          </cell>
          <cell r="I328">
            <v>390.54</v>
          </cell>
          <cell r="J328">
            <v>2399.46</v>
          </cell>
          <cell r="K328">
            <v>0.14000000000000001</v>
          </cell>
          <cell r="L328">
            <v>517.47</v>
          </cell>
          <cell r="M328" t="str">
            <v>5100.07 - Benefits Long Term Disability</v>
          </cell>
        </row>
        <row r="329">
          <cell r="A329" t="str">
            <v>680.40.85.690-5100.07</v>
          </cell>
          <cell r="B329" t="str">
            <v>5100.07</v>
          </cell>
          <cell r="C329" t="str">
            <v>680.40.85.690</v>
          </cell>
          <cell r="D329">
            <v>4870</v>
          </cell>
          <cell r="E329">
            <v>0</v>
          </cell>
          <cell r="F329">
            <v>4870</v>
          </cell>
          <cell r="G329">
            <v>0</v>
          </cell>
          <cell r="H329">
            <v>0</v>
          </cell>
          <cell r="I329">
            <v>686.4</v>
          </cell>
          <cell r="J329">
            <v>4183.6000000000004</v>
          </cell>
          <cell r="K329">
            <v>0.14000000000000001</v>
          </cell>
          <cell r="L329">
            <v>1145.99</v>
          </cell>
          <cell r="M329" t="str">
            <v>5100.07 - Benefits Long Term Disability</v>
          </cell>
        </row>
        <row r="330">
          <cell r="A330" t="str">
            <v>680.40.85.700-5100.07</v>
          </cell>
          <cell r="B330" t="str">
            <v>5100.07</v>
          </cell>
          <cell r="C330" t="str">
            <v>680.40.85.700</v>
          </cell>
          <cell r="D330">
            <v>2720</v>
          </cell>
          <cell r="E330">
            <v>0</v>
          </cell>
          <cell r="F330">
            <v>2720</v>
          </cell>
          <cell r="G330">
            <v>0</v>
          </cell>
          <cell r="H330">
            <v>0</v>
          </cell>
          <cell r="I330">
            <v>428.41</v>
          </cell>
          <cell r="J330">
            <v>2291.59</v>
          </cell>
          <cell r="K330">
            <v>0.16</v>
          </cell>
          <cell r="L330">
            <v>640.51</v>
          </cell>
          <cell r="M330" t="str">
            <v>5100.07 - Benefits Long Term Disability</v>
          </cell>
        </row>
        <row r="331">
          <cell r="A331" t="str">
            <v>680.05.00.150-5100.08</v>
          </cell>
          <cell r="B331" t="str">
            <v>5100.08</v>
          </cell>
          <cell r="C331" t="str">
            <v>680.05.00.150</v>
          </cell>
          <cell r="D331">
            <v>420</v>
          </cell>
          <cell r="E331">
            <v>0</v>
          </cell>
          <cell r="F331">
            <v>420</v>
          </cell>
          <cell r="G331">
            <v>0</v>
          </cell>
          <cell r="H331">
            <v>0</v>
          </cell>
          <cell r="I331">
            <v>0</v>
          </cell>
          <cell r="J331">
            <v>420</v>
          </cell>
          <cell r="K331">
            <v>0</v>
          </cell>
          <cell r="L331">
            <v>103.11</v>
          </cell>
          <cell r="M331" t="str">
            <v>5100.08 - Benefits Deferred Compensation</v>
          </cell>
        </row>
        <row r="332">
          <cell r="A332" t="str">
            <v>680.05.00.160-5100.08</v>
          </cell>
          <cell r="B332" t="str">
            <v>5100.08</v>
          </cell>
          <cell r="C332" t="str">
            <v>680.05.00.160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874.65</v>
          </cell>
          <cell r="J332">
            <v>-874.65</v>
          </cell>
          <cell r="K332" t="str">
            <v>+++</v>
          </cell>
          <cell r="L332">
            <v>0</v>
          </cell>
          <cell r="M332" t="str">
            <v>5100.08 - Benefits Deferred Compensation</v>
          </cell>
        </row>
        <row r="333">
          <cell r="A333" t="str">
            <v>680.07.00.170-5100.08</v>
          </cell>
          <cell r="B333" t="str">
            <v>5100.08</v>
          </cell>
          <cell r="C333" t="str">
            <v>680.07.00.170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str">
            <v>+++</v>
          </cell>
          <cell r="L333">
            <v>0</v>
          </cell>
          <cell r="M333" t="str">
            <v>5100.08 - Benefits Deferred Compensation</v>
          </cell>
        </row>
        <row r="334">
          <cell r="A334" t="str">
            <v>680.11.00.250-5100.08</v>
          </cell>
          <cell r="B334" t="str">
            <v>5100.08</v>
          </cell>
          <cell r="C334" t="str">
            <v>680.11.00.250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90.14</v>
          </cell>
          <cell r="J334">
            <v>-90.14</v>
          </cell>
          <cell r="K334" t="str">
            <v>+++</v>
          </cell>
          <cell r="L334">
            <v>0</v>
          </cell>
          <cell r="M334" t="str">
            <v>5100.08 - Benefits Deferred Compensation</v>
          </cell>
        </row>
        <row r="335">
          <cell r="A335" t="str">
            <v>680.40.50.001-5100.08</v>
          </cell>
          <cell r="B335" t="str">
            <v>5100.08</v>
          </cell>
          <cell r="C335" t="str">
            <v>680.40.50.001</v>
          </cell>
          <cell r="D335">
            <v>2365</v>
          </cell>
          <cell r="E335">
            <v>0</v>
          </cell>
          <cell r="F335">
            <v>2365</v>
          </cell>
          <cell r="G335">
            <v>0</v>
          </cell>
          <cell r="H335">
            <v>0</v>
          </cell>
          <cell r="I335">
            <v>277.64999999999998</v>
          </cell>
          <cell r="J335">
            <v>2087.35</v>
          </cell>
          <cell r="K335">
            <v>0.12</v>
          </cell>
          <cell r="L335">
            <v>596.85</v>
          </cell>
          <cell r="M335" t="str">
            <v>5100.08 - Benefits Deferred Compensation</v>
          </cell>
        </row>
        <row r="336">
          <cell r="A336" t="str">
            <v>680.40.55.500-5100.08</v>
          </cell>
          <cell r="B336" t="str">
            <v>5100.08</v>
          </cell>
          <cell r="C336" t="str">
            <v>680.40.55.500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str">
            <v>+++</v>
          </cell>
          <cell r="L336">
            <v>0</v>
          </cell>
          <cell r="M336" t="str">
            <v>5100.08 - Benefits Deferred Compensation</v>
          </cell>
        </row>
        <row r="337">
          <cell r="A337" t="str">
            <v>680.40.55.510-5100.08</v>
          </cell>
          <cell r="B337" t="str">
            <v>5100.08</v>
          </cell>
          <cell r="C337" t="str">
            <v>680.40.55.510</v>
          </cell>
          <cell r="D337">
            <v>755</v>
          </cell>
          <cell r="E337">
            <v>0</v>
          </cell>
          <cell r="F337">
            <v>755</v>
          </cell>
          <cell r="G337">
            <v>0</v>
          </cell>
          <cell r="H337">
            <v>0</v>
          </cell>
          <cell r="I337">
            <v>169.71</v>
          </cell>
          <cell r="J337">
            <v>585.29</v>
          </cell>
          <cell r="K337">
            <v>0.22</v>
          </cell>
          <cell r="L337">
            <v>67.7</v>
          </cell>
          <cell r="M337" t="str">
            <v>5100.08 - Benefits Deferred Compensation</v>
          </cell>
        </row>
        <row r="338">
          <cell r="A338" t="str">
            <v>680.40.60.520-5100.08</v>
          </cell>
          <cell r="B338" t="str">
            <v>5100.08</v>
          </cell>
          <cell r="C338" t="str">
            <v>680.40.60.520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862.29</v>
          </cell>
          <cell r="J338">
            <v>-862.29</v>
          </cell>
          <cell r="K338" t="str">
            <v>+++</v>
          </cell>
          <cell r="L338">
            <v>148.08000000000001</v>
          </cell>
          <cell r="M338" t="str">
            <v>5100.08 - Benefits Deferred Compensation</v>
          </cell>
        </row>
        <row r="339">
          <cell r="A339" t="str">
            <v>680.40.60.530-5100.08</v>
          </cell>
          <cell r="B339" t="str">
            <v>5100.08</v>
          </cell>
          <cell r="C339" t="str">
            <v>680.40.60.530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 t="str">
            <v>+++</v>
          </cell>
          <cell r="L339">
            <v>0</v>
          </cell>
          <cell r="M339" t="str">
            <v>5100.08 - Benefits Deferred Compensation</v>
          </cell>
        </row>
        <row r="340">
          <cell r="A340" t="str">
            <v>680.40.85.015-5100.08</v>
          </cell>
          <cell r="B340" t="str">
            <v>5100.08</v>
          </cell>
          <cell r="C340" t="str">
            <v>680.40.85.015</v>
          </cell>
          <cell r="D340">
            <v>670</v>
          </cell>
          <cell r="E340">
            <v>0</v>
          </cell>
          <cell r="F340">
            <v>670</v>
          </cell>
          <cell r="G340">
            <v>0</v>
          </cell>
          <cell r="H340">
            <v>0</v>
          </cell>
          <cell r="I340">
            <v>631.86</v>
          </cell>
          <cell r="J340">
            <v>38.14</v>
          </cell>
          <cell r="K340">
            <v>0.94</v>
          </cell>
          <cell r="L340">
            <v>163.87</v>
          </cell>
          <cell r="M340" t="str">
            <v>5100.08 - Benefits Deferred Compensation</v>
          </cell>
        </row>
        <row r="341">
          <cell r="A341" t="str">
            <v>680.40.85.560-5100.08</v>
          </cell>
          <cell r="B341" t="str">
            <v>5100.08</v>
          </cell>
          <cell r="C341" t="str">
            <v>680.40.85.560</v>
          </cell>
          <cell r="D341">
            <v>8220</v>
          </cell>
          <cell r="E341">
            <v>0</v>
          </cell>
          <cell r="F341">
            <v>8220</v>
          </cell>
          <cell r="G341">
            <v>0</v>
          </cell>
          <cell r="H341">
            <v>0</v>
          </cell>
          <cell r="I341">
            <v>2435.4899999999998</v>
          </cell>
          <cell r="J341">
            <v>5784.51</v>
          </cell>
          <cell r="K341">
            <v>0.3</v>
          </cell>
          <cell r="L341">
            <v>2065.13</v>
          </cell>
          <cell r="M341" t="str">
            <v>5100.08 - Benefits Deferred Compensation</v>
          </cell>
        </row>
        <row r="342">
          <cell r="A342" t="str">
            <v>680.40.85.680-5100.08</v>
          </cell>
          <cell r="B342" t="str">
            <v>5100.08</v>
          </cell>
          <cell r="C342" t="str">
            <v>680.40.85.680</v>
          </cell>
          <cell r="D342">
            <v>14860</v>
          </cell>
          <cell r="E342">
            <v>0</v>
          </cell>
          <cell r="F342">
            <v>14860</v>
          </cell>
          <cell r="G342">
            <v>0</v>
          </cell>
          <cell r="H342">
            <v>0</v>
          </cell>
          <cell r="I342">
            <v>3818.25</v>
          </cell>
          <cell r="J342">
            <v>11041.75</v>
          </cell>
          <cell r="K342">
            <v>0.26</v>
          </cell>
          <cell r="L342">
            <v>3723.06</v>
          </cell>
          <cell r="M342" t="str">
            <v>5100.08 - Benefits Deferred Compensation</v>
          </cell>
        </row>
        <row r="343">
          <cell r="A343" t="str">
            <v>680.40.85.690-5100.08</v>
          </cell>
          <cell r="B343" t="str">
            <v>5100.08</v>
          </cell>
          <cell r="C343" t="str">
            <v>680.40.85.690</v>
          </cell>
          <cell r="D343">
            <v>39330</v>
          </cell>
          <cell r="E343">
            <v>0</v>
          </cell>
          <cell r="F343">
            <v>39330</v>
          </cell>
          <cell r="G343">
            <v>0</v>
          </cell>
          <cell r="H343">
            <v>0</v>
          </cell>
          <cell r="I343">
            <v>7594.79</v>
          </cell>
          <cell r="J343">
            <v>31735.21</v>
          </cell>
          <cell r="K343">
            <v>0.19</v>
          </cell>
          <cell r="L343">
            <v>9567.5300000000007</v>
          </cell>
          <cell r="M343" t="str">
            <v>5100.08 - Benefits Deferred Compensation</v>
          </cell>
        </row>
        <row r="344">
          <cell r="A344" t="str">
            <v>680.40.85.700-5100.08</v>
          </cell>
          <cell r="B344" t="str">
            <v>5100.08</v>
          </cell>
          <cell r="C344" t="str">
            <v>680.40.85.700</v>
          </cell>
          <cell r="D344">
            <v>16710</v>
          </cell>
          <cell r="E344">
            <v>0</v>
          </cell>
          <cell r="F344">
            <v>16710</v>
          </cell>
          <cell r="G344">
            <v>0</v>
          </cell>
          <cell r="H344">
            <v>0</v>
          </cell>
          <cell r="I344">
            <v>3479.01</v>
          </cell>
          <cell r="J344">
            <v>13230.99</v>
          </cell>
          <cell r="K344">
            <v>0.21</v>
          </cell>
          <cell r="L344">
            <v>4063.31</v>
          </cell>
          <cell r="M344" t="str">
            <v>5100.08 - Benefits Deferred Compensation</v>
          </cell>
        </row>
        <row r="345">
          <cell r="A345" t="str">
            <v>680.05.00.150-5100.09</v>
          </cell>
          <cell r="B345" t="str">
            <v>5100.09</v>
          </cell>
          <cell r="C345" t="str">
            <v>680.05.00.150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+++</v>
          </cell>
          <cell r="L345">
            <v>0</v>
          </cell>
          <cell r="M345" t="str">
            <v>5100.09 - Benefits Unemployment Insurance</v>
          </cell>
        </row>
        <row r="346">
          <cell r="A346" t="str">
            <v>680.05.00.160-5100.09</v>
          </cell>
          <cell r="B346" t="str">
            <v>5100.09</v>
          </cell>
          <cell r="C346" t="str">
            <v>680.05.00.160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+++</v>
          </cell>
          <cell r="L346">
            <v>0</v>
          </cell>
          <cell r="M346" t="str">
            <v>5100.09 - Benefits Unemployment Insurance</v>
          </cell>
        </row>
        <row r="347">
          <cell r="A347" t="str">
            <v>680.07.00.170-5100.09</v>
          </cell>
          <cell r="B347" t="str">
            <v>5100.09</v>
          </cell>
          <cell r="C347" t="str">
            <v>680.07.00.170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+++</v>
          </cell>
          <cell r="L347">
            <v>0</v>
          </cell>
          <cell r="M347" t="str">
            <v>5100.09 - Benefits Unemployment Insurance</v>
          </cell>
        </row>
        <row r="348">
          <cell r="A348" t="str">
            <v>680.11.00.250-5100.09</v>
          </cell>
          <cell r="B348" t="str">
            <v>5100.09</v>
          </cell>
          <cell r="C348" t="str">
            <v>680.11.00.250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+++</v>
          </cell>
          <cell r="L348">
            <v>0</v>
          </cell>
          <cell r="M348" t="str">
            <v>5100.09 - Benefits Unemployment Insurance</v>
          </cell>
        </row>
        <row r="349">
          <cell r="A349" t="str">
            <v>680.40.50.001-5100.09</v>
          </cell>
          <cell r="B349" t="str">
            <v>5100.09</v>
          </cell>
          <cell r="C349" t="str">
            <v>680.40.50.001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+++</v>
          </cell>
          <cell r="L349">
            <v>0</v>
          </cell>
          <cell r="M349" t="str">
            <v>5100.09 - Benefits Unemployment Insurance</v>
          </cell>
        </row>
        <row r="350">
          <cell r="A350" t="str">
            <v>680.40.55.500-5100.09</v>
          </cell>
          <cell r="B350" t="str">
            <v>5100.09</v>
          </cell>
          <cell r="C350" t="str">
            <v>680.40.55.500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+++</v>
          </cell>
          <cell r="L350">
            <v>0</v>
          </cell>
          <cell r="M350" t="str">
            <v>5100.09 - Benefits Unemployment Insurance</v>
          </cell>
        </row>
        <row r="351">
          <cell r="A351" t="str">
            <v>680.40.55.510-5100.09</v>
          </cell>
          <cell r="B351" t="str">
            <v>5100.09</v>
          </cell>
          <cell r="C351" t="str">
            <v>680.40.55.510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+++</v>
          </cell>
          <cell r="L351">
            <v>0</v>
          </cell>
          <cell r="M351" t="str">
            <v>5100.09 - Benefits Unemployment Insurance</v>
          </cell>
        </row>
        <row r="352">
          <cell r="A352" t="str">
            <v>680.40.60.520-5100.09</v>
          </cell>
          <cell r="B352" t="str">
            <v>5100.09</v>
          </cell>
          <cell r="C352" t="str">
            <v>680.40.60.520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+++</v>
          </cell>
          <cell r="L352">
            <v>0</v>
          </cell>
          <cell r="M352" t="str">
            <v>5100.09 - Benefits Unemployment Insurance</v>
          </cell>
        </row>
        <row r="353">
          <cell r="A353" t="str">
            <v>680.40.60.530-5100.09</v>
          </cell>
          <cell r="B353" t="str">
            <v>5100.09</v>
          </cell>
          <cell r="C353" t="str">
            <v>680.40.60.530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+++</v>
          </cell>
          <cell r="L353">
            <v>0</v>
          </cell>
          <cell r="M353" t="str">
            <v>5100.09 - Benefits Unemployment Insurance</v>
          </cell>
        </row>
        <row r="354">
          <cell r="A354" t="str">
            <v>680.40.85.015-5100.09</v>
          </cell>
          <cell r="B354" t="str">
            <v>5100.09</v>
          </cell>
          <cell r="C354" t="str">
            <v>680.40.85.015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+++</v>
          </cell>
          <cell r="L354">
            <v>0</v>
          </cell>
          <cell r="M354" t="str">
            <v>5100.09 - Benefits Unemployment Insurance</v>
          </cell>
        </row>
        <row r="355">
          <cell r="A355" t="str">
            <v>680.40.85.560-5100.09</v>
          </cell>
          <cell r="B355" t="str">
            <v>5100.09</v>
          </cell>
          <cell r="C355" t="str">
            <v>680.40.85.560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+++</v>
          </cell>
          <cell r="L355">
            <v>0</v>
          </cell>
          <cell r="M355" t="str">
            <v>5100.09 - Benefits Unemployment Insurance</v>
          </cell>
        </row>
        <row r="356">
          <cell r="A356" t="str">
            <v>680.40.85.680-5100.09</v>
          </cell>
          <cell r="B356" t="str">
            <v>5100.09</v>
          </cell>
          <cell r="C356" t="str">
            <v>680.40.85.680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+++</v>
          </cell>
          <cell r="L356">
            <v>0</v>
          </cell>
          <cell r="M356" t="str">
            <v>5100.09 - Benefits Unemployment Insurance</v>
          </cell>
        </row>
        <row r="357">
          <cell r="A357" t="str">
            <v>680.40.85.690-5100.09</v>
          </cell>
          <cell r="B357" t="str">
            <v>5100.09</v>
          </cell>
          <cell r="C357" t="str">
            <v>680.40.85.690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490.75</v>
          </cell>
          <cell r="J357">
            <v>-490.75</v>
          </cell>
          <cell r="K357" t="str">
            <v>+++</v>
          </cell>
          <cell r="L357">
            <v>0</v>
          </cell>
          <cell r="M357" t="str">
            <v>5100.09 - Benefits Unemployment Insurance</v>
          </cell>
        </row>
        <row r="358">
          <cell r="A358" t="str">
            <v>680.40.85.700-5100.09</v>
          </cell>
          <cell r="B358" t="str">
            <v>5100.09</v>
          </cell>
          <cell r="C358" t="str">
            <v>680.40.85.700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+++</v>
          </cell>
          <cell r="L358">
            <v>0</v>
          </cell>
          <cell r="M358" t="str">
            <v>5100.09 - Benefits Unemployment Insurance</v>
          </cell>
        </row>
        <row r="359">
          <cell r="A359" t="str">
            <v>680.05.00.150-5100.10</v>
          </cell>
          <cell r="B359" t="str">
            <v>5100.10</v>
          </cell>
          <cell r="C359" t="str">
            <v>680.05.00.150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+++</v>
          </cell>
          <cell r="L359">
            <v>0</v>
          </cell>
          <cell r="M359" t="str">
            <v>5100.10 - Benefits Uniform Allowance</v>
          </cell>
        </row>
        <row r="360">
          <cell r="A360" t="str">
            <v>680.05.00.160-5100.10</v>
          </cell>
          <cell r="B360" t="str">
            <v>5100.10</v>
          </cell>
          <cell r="C360" t="str">
            <v>680.05.00.160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+++</v>
          </cell>
          <cell r="L360">
            <v>0</v>
          </cell>
          <cell r="M360" t="str">
            <v>5100.10 - Benefits Uniform Allowance</v>
          </cell>
        </row>
        <row r="361">
          <cell r="A361" t="str">
            <v>680.07.00.170-5100.10</v>
          </cell>
          <cell r="B361" t="str">
            <v>5100.10</v>
          </cell>
          <cell r="C361" t="str">
            <v>680.07.00.170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+++</v>
          </cell>
          <cell r="L361">
            <v>0</v>
          </cell>
          <cell r="M361" t="str">
            <v>5100.10 - Benefits Uniform Allowance</v>
          </cell>
        </row>
        <row r="362">
          <cell r="A362" t="str">
            <v>680.11.00.250-5100.10</v>
          </cell>
          <cell r="B362" t="str">
            <v>5100.10</v>
          </cell>
          <cell r="C362" t="str">
            <v>680.11.00.250</v>
          </cell>
          <cell r="D362">
            <v>70</v>
          </cell>
          <cell r="E362">
            <v>0</v>
          </cell>
          <cell r="F362">
            <v>70</v>
          </cell>
          <cell r="G362">
            <v>0</v>
          </cell>
          <cell r="H362">
            <v>0</v>
          </cell>
          <cell r="I362">
            <v>0</v>
          </cell>
          <cell r="J362">
            <v>70</v>
          </cell>
          <cell r="K362">
            <v>0</v>
          </cell>
          <cell r="L362">
            <v>84</v>
          </cell>
          <cell r="M362" t="str">
            <v>5100.10 - Benefits Uniform Allowance</v>
          </cell>
        </row>
        <row r="363">
          <cell r="A363" t="str">
            <v>680.40.50.001-5100.10</v>
          </cell>
          <cell r="B363" t="str">
            <v>5100.10</v>
          </cell>
          <cell r="C363" t="str">
            <v>680.40.50.001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+++</v>
          </cell>
          <cell r="L363">
            <v>0</v>
          </cell>
          <cell r="M363" t="str">
            <v>5100.10 - Benefits Uniform Allowance</v>
          </cell>
        </row>
        <row r="364">
          <cell r="A364" t="str">
            <v>680.40.55.500-5100.10</v>
          </cell>
          <cell r="B364" t="str">
            <v>5100.10</v>
          </cell>
          <cell r="C364" t="str">
            <v>680.40.55.500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+++</v>
          </cell>
          <cell r="L364">
            <v>0</v>
          </cell>
          <cell r="M364" t="str">
            <v>5100.10 - Benefits Uniform Allowance</v>
          </cell>
        </row>
        <row r="365">
          <cell r="A365" t="str">
            <v>680.40.55.510-5100.10</v>
          </cell>
          <cell r="B365" t="str">
            <v>5100.10</v>
          </cell>
          <cell r="C365" t="str">
            <v>680.40.55.510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+++</v>
          </cell>
          <cell r="L365">
            <v>0</v>
          </cell>
          <cell r="M365" t="str">
            <v>5100.10 - Benefits Uniform Allowance</v>
          </cell>
        </row>
        <row r="366">
          <cell r="A366" t="str">
            <v>680.40.60.520-5100.10</v>
          </cell>
          <cell r="B366" t="str">
            <v>5100.10</v>
          </cell>
          <cell r="C366" t="str">
            <v>680.40.60.520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+++</v>
          </cell>
          <cell r="L366">
            <v>0</v>
          </cell>
          <cell r="M366" t="str">
            <v>5100.10 - Benefits Uniform Allowance</v>
          </cell>
        </row>
        <row r="367">
          <cell r="A367" t="str">
            <v>680.40.60.530-5100.10</v>
          </cell>
          <cell r="B367" t="str">
            <v>5100.10</v>
          </cell>
          <cell r="C367" t="str">
            <v>680.40.60.530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+++</v>
          </cell>
          <cell r="L367">
            <v>0</v>
          </cell>
          <cell r="M367" t="str">
            <v>5100.10 - Benefits Uniform Allowance</v>
          </cell>
        </row>
        <row r="368">
          <cell r="A368" t="str">
            <v>680.40.85.015-5100.10</v>
          </cell>
          <cell r="B368" t="str">
            <v>5100.10</v>
          </cell>
          <cell r="C368" t="str">
            <v>680.40.85.015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+++</v>
          </cell>
          <cell r="L368">
            <v>0</v>
          </cell>
          <cell r="M368" t="str">
            <v>5100.10 - Benefits Uniform Allowance</v>
          </cell>
        </row>
        <row r="369">
          <cell r="A369" t="str">
            <v>680.40.85.560-5100.10</v>
          </cell>
          <cell r="B369" t="str">
            <v>5100.10</v>
          </cell>
          <cell r="C369" t="str">
            <v>680.40.85.560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+++</v>
          </cell>
          <cell r="L369">
            <v>0</v>
          </cell>
          <cell r="M369" t="str">
            <v>5100.10 - Benefits Uniform Allowance</v>
          </cell>
        </row>
        <row r="370">
          <cell r="A370" t="str">
            <v>680.40.85.680-5100.10</v>
          </cell>
          <cell r="B370" t="str">
            <v>5100.10</v>
          </cell>
          <cell r="C370" t="str">
            <v>680.40.85.680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+++</v>
          </cell>
          <cell r="L370">
            <v>0</v>
          </cell>
          <cell r="M370" t="str">
            <v>5100.10 - Benefits Uniform Allowance</v>
          </cell>
        </row>
        <row r="371">
          <cell r="A371" t="str">
            <v>680.40.85.690-5100.10</v>
          </cell>
          <cell r="B371" t="str">
            <v>5100.10</v>
          </cell>
          <cell r="C371" t="str">
            <v>680.40.85.690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+++</v>
          </cell>
          <cell r="L371">
            <v>0</v>
          </cell>
          <cell r="M371" t="str">
            <v>5100.10 - Benefits Uniform Allowance</v>
          </cell>
        </row>
        <row r="372">
          <cell r="A372" t="str">
            <v>680.40.85.700-5100.10</v>
          </cell>
          <cell r="B372" t="str">
            <v>5100.10</v>
          </cell>
          <cell r="C372" t="str">
            <v>680.40.85.700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+++</v>
          </cell>
          <cell r="L372">
            <v>0</v>
          </cell>
          <cell r="M372" t="str">
            <v>5100.10 - Benefits Uniform Allowance</v>
          </cell>
        </row>
        <row r="373">
          <cell r="A373" t="str">
            <v>680.05.00.150-5100.11</v>
          </cell>
          <cell r="B373" t="str">
            <v>5100.11</v>
          </cell>
          <cell r="C373" t="str">
            <v>680.05.00.150</v>
          </cell>
          <cell r="D373">
            <v>1015</v>
          </cell>
          <cell r="E373">
            <v>0</v>
          </cell>
          <cell r="F373">
            <v>1015</v>
          </cell>
          <cell r="G373">
            <v>0</v>
          </cell>
          <cell r="H373">
            <v>0</v>
          </cell>
          <cell r="I373">
            <v>125.52</v>
          </cell>
          <cell r="J373">
            <v>889.48</v>
          </cell>
          <cell r="K373">
            <v>0.12</v>
          </cell>
          <cell r="L373">
            <v>130.86000000000001</v>
          </cell>
          <cell r="M373" t="str">
            <v>5100.11 - Benefits Medicare</v>
          </cell>
        </row>
        <row r="374">
          <cell r="A374" t="str">
            <v>680.05.00.160-5100.11</v>
          </cell>
          <cell r="B374" t="str">
            <v>5100.11</v>
          </cell>
          <cell r="C374" t="str">
            <v>680.05.00.160</v>
          </cell>
          <cell r="D374">
            <v>2930</v>
          </cell>
          <cell r="E374">
            <v>0</v>
          </cell>
          <cell r="F374">
            <v>2930</v>
          </cell>
          <cell r="G374">
            <v>0</v>
          </cell>
          <cell r="H374">
            <v>0</v>
          </cell>
          <cell r="I374">
            <v>910.17</v>
          </cell>
          <cell r="J374">
            <v>2019.83</v>
          </cell>
          <cell r="K374">
            <v>0.31</v>
          </cell>
          <cell r="L374">
            <v>793.48</v>
          </cell>
          <cell r="M374" t="str">
            <v>5100.11 - Benefits Medicare</v>
          </cell>
        </row>
        <row r="375">
          <cell r="A375" t="str">
            <v>680.07.00.170-5100.11</v>
          </cell>
          <cell r="B375" t="str">
            <v>5100.11</v>
          </cell>
          <cell r="C375" t="str">
            <v>680.07.00.170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str">
            <v>+++</v>
          </cell>
          <cell r="L375">
            <v>0</v>
          </cell>
          <cell r="M375" t="str">
            <v>5100.11 - Benefits Medicare</v>
          </cell>
        </row>
        <row r="376">
          <cell r="A376" t="str">
            <v>680.11.00.250-5100.11</v>
          </cell>
          <cell r="B376" t="str">
            <v>5100.11</v>
          </cell>
          <cell r="C376" t="str">
            <v>680.11.00.250</v>
          </cell>
          <cell r="D376">
            <v>130</v>
          </cell>
          <cell r="E376">
            <v>0</v>
          </cell>
          <cell r="F376">
            <v>130</v>
          </cell>
          <cell r="G376">
            <v>0</v>
          </cell>
          <cell r="H376">
            <v>0</v>
          </cell>
          <cell r="I376">
            <v>33.25</v>
          </cell>
          <cell r="J376">
            <v>96.75</v>
          </cell>
          <cell r="K376">
            <v>0.26</v>
          </cell>
          <cell r="L376">
            <v>37.479999999999997</v>
          </cell>
          <cell r="M376" t="str">
            <v>5100.11 - Benefits Medicare</v>
          </cell>
        </row>
        <row r="377">
          <cell r="A377" t="str">
            <v>680.40.50.001-5100.11</v>
          </cell>
          <cell r="B377" t="str">
            <v>5100.11</v>
          </cell>
          <cell r="C377" t="str">
            <v>680.40.50.001</v>
          </cell>
          <cell r="D377">
            <v>1750</v>
          </cell>
          <cell r="E377">
            <v>0</v>
          </cell>
          <cell r="F377">
            <v>1750</v>
          </cell>
          <cell r="G377">
            <v>0</v>
          </cell>
          <cell r="H377">
            <v>0</v>
          </cell>
          <cell r="I377">
            <v>350.45</v>
          </cell>
          <cell r="J377">
            <v>1399.55</v>
          </cell>
          <cell r="K377">
            <v>0.2</v>
          </cell>
          <cell r="L377">
            <v>514.07000000000005</v>
          </cell>
          <cell r="M377" t="str">
            <v>5100.11 - Benefits Medicare</v>
          </cell>
        </row>
        <row r="378">
          <cell r="A378" t="str">
            <v>680.40.55.500-5100.11</v>
          </cell>
          <cell r="B378" t="str">
            <v>5100.11</v>
          </cell>
          <cell r="C378" t="str">
            <v>680.40.55.500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+++</v>
          </cell>
          <cell r="L378">
            <v>0</v>
          </cell>
          <cell r="M378" t="str">
            <v>5100.11 - Benefits Medicare</v>
          </cell>
        </row>
        <row r="379">
          <cell r="A379" t="str">
            <v>680.40.55.510-5100.11</v>
          </cell>
          <cell r="B379" t="str">
            <v>5100.11</v>
          </cell>
          <cell r="C379" t="str">
            <v>680.40.55.510</v>
          </cell>
          <cell r="D379">
            <v>280</v>
          </cell>
          <cell r="E379">
            <v>0</v>
          </cell>
          <cell r="F379">
            <v>280</v>
          </cell>
          <cell r="G379">
            <v>0</v>
          </cell>
          <cell r="H379">
            <v>0</v>
          </cell>
          <cell r="I379">
            <v>54.37</v>
          </cell>
          <cell r="J379">
            <v>225.63</v>
          </cell>
          <cell r="K379">
            <v>0.19</v>
          </cell>
          <cell r="L379">
            <v>27.39</v>
          </cell>
          <cell r="M379" t="str">
            <v>5100.11 - Benefits Medicare</v>
          </cell>
        </row>
        <row r="380">
          <cell r="A380" t="str">
            <v>680.40.60.520-5100.11</v>
          </cell>
          <cell r="B380" t="str">
            <v>5100.11</v>
          </cell>
          <cell r="C380" t="str">
            <v>680.40.60.520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62.02</v>
          </cell>
          <cell r="J380">
            <v>-62.02</v>
          </cell>
          <cell r="K380" t="str">
            <v>+++</v>
          </cell>
          <cell r="L380">
            <v>77.62</v>
          </cell>
          <cell r="M380" t="str">
            <v>5100.11 - Benefits Medicare</v>
          </cell>
        </row>
        <row r="381">
          <cell r="A381" t="str">
            <v>680.40.60.530-5100.11</v>
          </cell>
          <cell r="B381" t="str">
            <v>5100.11</v>
          </cell>
          <cell r="C381" t="str">
            <v>680.40.60.530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+++</v>
          </cell>
          <cell r="L381">
            <v>0</v>
          </cell>
          <cell r="M381" t="str">
            <v>5100.11 - Benefits Medicare</v>
          </cell>
        </row>
        <row r="382">
          <cell r="A382" t="str">
            <v>680.40.85.015-5100.11</v>
          </cell>
          <cell r="B382" t="str">
            <v>5100.11</v>
          </cell>
          <cell r="C382" t="str">
            <v>680.40.85.015</v>
          </cell>
          <cell r="D382">
            <v>8100</v>
          </cell>
          <cell r="E382">
            <v>0</v>
          </cell>
          <cell r="F382">
            <v>8100</v>
          </cell>
          <cell r="G382">
            <v>0</v>
          </cell>
          <cell r="H382">
            <v>0</v>
          </cell>
          <cell r="I382">
            <v>1562.82</v>
          </cell>
          <cell r="J382">
            <v>6537.18</v>
          </cell>
          <cell r="K382">
            <v>0.19</v>
          </cell>
          <cell r="L382">
            <v>2048.5700000000002</v>
          </cell>
          <cell r="M382" t="str">
            <v>5100.11 - Benefits Medicare</v>
          </cell>
        </row>
        <row r="383">
          <cell r="A383" t="str">
            <v>680.40.85.560-5100.11</v>
          </cell>
          <cell r="B383" t="str">
            <v>5100.11</v>
          </cell>
          <cell r="C383" t="str">
            <v>680.40.85.560</v>
          </cell>
          <cell r="D383">
            <v>4700</v>
          </cell>
          <cell r="E383">
            <v>0</v>
          </cell>
          <cell r="F383">
            <v>4700</v>
          </cell>
          <cell r="G383">
            <v>0</v>
          </cell>
          <cell r="H383">
            <v>0</v>
          </cell>
          <cell r="I383">
            <v>1120.95</v>
          </cell>
          <cell r="J383">
            <v>3579.05</v>
          </cell>
          <cell r="K383">
            <v>0.24</v>
          </cell>
          <cell r="L383">
            <v>1143.43</v>
          </cell>
          <cell r="M383" t="str">
            <v>5100.11 - Benefits Medicare</v>
          </cell>
        </row>
        <row r="384">
          <cell r="A384" t="str">
            <v>680.40.85.680-5100.11</v>
          </cell>
          <cell r="B384" t="str">
            <v>5100.11</v>
          </cell>
          <cell r="C384" t="str">
            <v>680.40.85.680</v>
          </cell>
          <cell r="D384">
            <v>7750</v>
          </cell>
          <cell r="E384">
            <v>0</v>
          </cell>
          <cell r="F384">
            <v>7750</v>
          </cell>
          <cell r="G384">
            <v>0</v>
          </cell>
          <cell r="H384">
            <v>0</v>
          </cell>
          <cell r="I384">
            <v>1764.33</v>
          </cell>
          <cell r="J384">
            <v>5985.67</v>
          </cell>
          <cell r="K384">
            <v>0.23</v>
          </cell>
          <cell r="L384">
            <v>1729.67</v>
          </cell>
          <cell r="M384" t="str">
            <v>5100.11 - Benefits Medicare</v>
          </cell>
        </row>
        <row r="385">
          <cell r="A385" t="str">
            <v>680.40.85.690-5100.11</v>
          </cell>
          <cell r="B385" t="str">
            <v>5100.11</v>
          </cell>
          <cell r="C385" t="str">
            <v>680.40.85.690</v>
          </cell>
          <cell r="D385">
            <v>13990</v>
          </cell>
          <cell r="E385">
            <v>0</v>
          </cell>
          <cell r="F385">
            <v>13990</v>
          </cell>
          <cell r="G385">
            <v>0</v>
          </cell>
          <cell r="H385">
            <v>0</v>
          </cell>
          <cell r="I385">
            <v>2402.23</v>
          </cell>
          <cell r="J385">
            <v>11587.77</v>
          </cell>
          <cell r="K385">
            <v>0.17</v>
          </cell>
          <cell r="L385">
            <v>3019.81</v>
          </cell>
          <cell r="M385" t="str">
            <v>5100.11 - Benefits Medicare</v>
          </cell>
        </row>
        <row r="386">
          <cell r="A386" t="str">
            <v>680.40.85.700-5100.11</v>
          </cell>
          <cell r="B386" t="str">
            <v>5100.11</v>
          </cell>
          <cell r="C386" t="str">
            <v>680.40.85.700</v>
          </cell>
          <cell r="D386">
            <v>7625</v>
          </cell>
          <cell r="E386">
            <v>0</v>
          </cell>
          <cell r="F386">
            <v>7625</v>
          </cell>
          <cell r="G386">
            <v>0</v>
          </cell>
          <cell r="H386">
            <v>0</v>
          </cell>
          <cell r="I386">
            <v>1403.58</v>
          </cell>
          <cell r="J386">
            <v>6221.42</v>
          </cell>
          <cell r="K386">
            <v>0.18</v>
          </cell>
          <cell r="L386">
            <v>1734.79</v>
          </cell>
          <cell r="M386" t="str">
            <v>5100.11 - Benefits Medicare</v>
          </cell>
        </row>
        <row r="387">
          <cell r="A387" t="str">
            <v>680.05.00.150-5100.12</v>
          </cell>
          <cell r="B387" t="str">
            <v>5100.12</v>
          </cell>
          <cell r="C387" t="str">
            <v>680.05.00.150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str">
            <v>+++</v>
          </cell>
          <cell r="L387">
            <v>0</v>
          </cell>
          <cell r="M387" t="str">
            <v>5100.12 - Benefits Annual Physical Exam</v>
          </cell>
        </row>
        <row r="388">
          <cell r="A388" t="str">
            <v>680.05.00.160-5100.12</v>
          </cell>
          <cell r="B388" t="str">
            <v>5100.12</v>
          </cell>
          <cell r="C388" t="str">
            <v>680.05.00.160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+++</v>
          </cell>
          <cell r="L388">
            <v>0</v>
          </cell>
          <cell r="M388" t="str">
            <v>5100.12 - Benefits Annual Physical Exam</v>
          </cell>
        </row>
        <row r="389">
          <cell r="A389" t="str">
            <v>680.07.00.170-5100.12</v>
          </cell>
          <cell r="B389" t="str">
            <v>5100.12</v>
          </cell>
          <cell r="C389" t="str">
            <v>680.07.00.170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+++</v>
          </cell>
          <cell r="L389">
            <v>0</v>
          </cell>
          <cell r="M389" t="str">
            <v>5100.12 - Benefits Annual Physical Exam</v>
          </cell>
        </row>
        <row r="390">
          <cell r="A390" t="str">
            <v>680.11.00.250-5100.12</v>
          </cell>
          <cell r="B390" t="str">
            <v>5100.12</v>
          </cell>
          <cell r="C390" t="str">
            <v>680.11.00.250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+++</v>
          </cell>
          <cell r="L390">
            <v>0</v>
          </cell>
          <cell r="M390" t="str">
            <v>5100.12 - Benefits Annual Physical Exam</v>
          </cell>
        </row>
        <row r="391">
          <cell r="A391" t="str">
            <v>680.40.50.001-5100.12</v>
          </cell>
          <cell r="B391" t="str">
            <v>5100.12</v>
          </cell>
          <cell r="C391" t="str">
            <v>680.40.50.001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+++</v>
          </cell>
          <cell r="L391">
            <v>0</v>
          </cell>
          <cell r="M391" t="str">
            <v>5100.12 - Benefits Annual Physical Exam</v>
          </cell>
        </row>
        <row r="392">
          <cell r="A392" t="str">
            <v>680.40.55.500-5100.12</v>
          </cell>
          <cell r="B392" t="str">
            <v>5100.12</v>
          </cell>
          <cell r="C392" t="str">
            <v>680.40.55.500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+++</v>
          </cell>
          <cell r="L392">
            <v>0</v>
          </cell>
          <cell r="M392" t="str">
            <v>5100.12 - Benefits Annual Physical Exam</v>
          </cell>
        </row>
        <row r="393">
          <cell r="A393" t="str">
            <v>680.40.55.510-5100.12</v>
          </cell>
          <cell r="B393" t="str">
            <v>5100.12</v>
          </cell>
          <cell r="C393" t="str">
            <v>680.40.55.510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+++</v>
          </cell>
          <cell r="L393">
            <v>0</v>
          </cell>
          <cell r="M393" t="str">
            <v>5100.12 - Benefits Annual Physical Exam</v>
          </cell>
        </row>
        <row r="394">
          <cell r="A394" t="str">
            <v>680.40.60.520-5100.12</v>
          </cell>
          <cell r="B394" t="str">
            <v>5100.12</v>
          </cell>
          <cell r="C394" t="str">
            <v>680.40.60.520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+++</v>
          </cell>
          <cell r="L394">
            <v>0</v>
          </cell>
          <cell r="M394" t="str">
            <v>5100.12 - Benefits Annual Physical Exam</v>
          </cell>
        </row>
        <row r="395">
          <cell r="A395" t="str">
            <v>680.40.60.530-5100.12</v>
          </cell>
          <cell r="B395" t="str">
            <v>5100.12</v>
          </cell>
          <cell r="C395" t="str">
            <v>680.40.60.530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+++</v>
          </cell>
          <cell r="L395">
            <v>0</v>
          </cell>
          <cell r="M395" t="str">
            <v>5100.12 - Benefits Annual Physical Exam</v>
          </cell>
        </row>
        <row r="396">
          <cell r="A396" t="str">
            <v>680.40.85.015-5100.12</v>
          </cell>
          <cell r="B396" t="str">
            <v>5100.12</v>
          </cell>
          <cell r="C396" t="str">
            <v>680.40.85.015</v>
          </cell>
          <cell r="D396">
            <v>3500</v>
          </cell>
          <cell r="E396">
            <v>0</v>
          </cell>
          <cell r="F396">
            <v>3500</v>
          </cell>
          <cell r="G396">
            <v>0</v>
          </cell>
          <cell r="H396">
            <v>0</v>
          </cell>
          <cell r="I396">
            <v>130</v>
          </cell>
          <cell r="J396">
            <v>3370</v>
          </cell>
          <cell r="K396">
            <v>0.04</v>
          </cell>
          <cell r="L396">
            <v>420</v>
          </cell>
          <cell r="M396" t="str">
            <v>5100.12 - Benefits Annual Physical Exam</v>
          </cell>
        </row>
        <row r="397">
          <cell r="A397" t="str">
            <v>680.40.85.560-5100.12</v>
          </cell>
          <cell r="B397" t="str">
            <v>5100.12</v>
          </cell>
          <cell r="C397" t="str">
            <v>680.40.85.560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+++</v>
          </cell>
          <cell r="L397">
            <v>0</v>
          </cell>
          <cell r="M397" t="str">
            <v>5100.12 - Benefits Annual Physical Exam</v>
          </cell>
        </row>
        <row r="398">
          <cell r="A398" t="str">
            <v>680.40.85.680-5100.12</v>
          </cell>
          <cell r="B398" t="str">
            <v>5100.12</v>
          </cell>
          <cell r="C398" t="str">
            <v>680.40.85.680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+++</v>
          </cell>
          <cell r="L398">
            <v>0</v>
          </cell>
          <cell r="M398" t="str">
            <v>5100.12 - Benefits Annual Physical Exam</v>
          </cell>
        </row>
        <row r="399">
          <cell r="A399" t="str">
            <v>680.40.85.690-5100.12</v>
          </cell>
          <cell r="B399" t="str">
            <v>5100.12</v>
          </cell>
          <cell r="C399" t="str">
            <v>680.40.85.690</v>
          </cell>
          <cell r="D399">
            <v>1000</v>
          </cell>
          <cell r="E399">
            <v>0</v>
          </cell>
          <cell r="F399">
            <v>1000</v>
          </cell>
          <cell r="G399">
            <v>0</v>
          </cell>
          <cell r="H399">
            <v>0</v>
          </cell>
          <cell r="I399">
            <v>0</v>
          </cell>
          <cell r="J399">
            <v>1000</v>
          </cell>
          <cell r="K399">
            <v>0</v>
          </cell>
          <cell r="L399">
            <v>0</v>
          </cell>
          <cell r="M399" t="str">
            <v>5100.12 - Benefits Annual Physical Exam</v>
          </cell>
        </row>
        <row r="400">
          <cell r="A400" t="str">
            <v>680.40.85.700-5100.12</v>
          </cell>
          <cell r="B400" t="str">
            <v>5100.12</v>
          </cell>
          <cell r="C400" t="str">
            <v>680.40.85.700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+++</v>
          </cell>
          <cell r="L400">
            <v>0</v>
          </cell>
          <cell r="M400" t="str">
            <v>5100.12 - Benefits Annual Physical Exam</v>
          </cell>
        </row>
        <row r="401">
          <cell r="A401" t="str">
            <v>680.05.00.150-5100.13</v>
          </cell>
          <cell r="B401" t="str">
            <v>5100.13</v>
          </cell>
          <cell r="C401" t="str">
            <v>680.05.00.150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+++</v>
          </cell>
          <cell r="L401">
            <v>0</v>
          </cell>
          <cell r="M401" t="str">
            <v>5100.13 - Benefits Employee Assistance Program</v>
          </cell>
        </row>
        <row r="402">
          <cell r="A402" t="str">
            <v>680.05.00.160-5100.13</v>
          </cell>
          <cell r="B402" t="str">
            <v>5100.13</v>
          </cell>
          <cell r="C402" t="str">
            <v>680.05.00.160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+++</v>
          </cell>
          <cell r="L402">
            <v>0</v>
          </cell>
          <cell r="M402" t="str">
            <v>5100.13 - Benefits Employee Assistance Program</v>
          </cell>
        </row>
        <row r="403">
          <cell r="A403" t="str">
            <v>680.07.00.170-5100.13</v>
          </cell>
          <cell r="B403" t="str">
            <v>5100.13</v>
          </cell>
          <cell r="C403" t="str">
            <v>680.07.00.170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+++</v>
          </cell>
          <cell r="L403">
            <v>0</v>
          </cell>
          <cell r="M403" t="str">
            <v>5100.13 - Benefits Employee Assistance Program</v>
          </cell>
        </row>
        <row r="404">
          <cell r="A404" t="str">
            <v>680.11.00.250-5100.13</v>
          </cell>
          <cell r="B404" t="str">
            <v>5100.13</v>
          </cell>
          <cell r="C404" t="str">
            <v>680.11.00.250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+++</v>
          </cell>
          <cell r="L404">
            <v>0</v>
          </cell>
          <cell r="M404" t="str">
            <v>5100.13 - Benefits Employee Assistance Program</v>
          </cell>
        </row>
        <row r="405">
          <cell r="A405" t="str">
            <v>680.40.50.001-5100.13</v>
          </cell>
          <cell r="B405" t="str">
            <v>5100.13</v>
          </cell>
          <cell r="C405" t="str">
            <v>680.40.50.001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+++</v>
          </cell>
          <cell r="L405">
            <v>0</v>
          </cell>
          <cell r="M405" t="str">
            <v>5100.13 - Benefits Employee Assistance Program</v>
          </cell>
        </row>
        <row r="406">
          <cell r="A406" t="str">
            <v>680.40.55.500-5100.13</v>
          </cell>
          <cell r="B406" t="str">
            <v>5100.13</v>
          </cell>
          <cell r="C406" t="str">
            <v>680.40.55.500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+++</v>
          </cell>
          <cell r="L406">
            <v>0</v>
          </cell>
          <cell r="M406" t="str">
            <v>5100.13 - Benefits Employee Assistance Program</v>
          </cell>
        </row>
        <row r="407">
          <cell r="A407" t="str">
            <v>680.40.55.510-5100.13</v>
          </cell>
          <cell r="B407" t="str">
            <v>5100.13</v>
          </cell>
          <cell r="C407" t="str">
            <v>680.40.55.510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+++</v>
          </cell>
          <cell r="L407">
            <v>0</v>
          </cell>
          <cell r="M407" t="str">
            <v>5100.13 - Benefits Employee Assistance Program</v>
          </cell>
        </row>
        <row r="408">
          <cell r="A408" t="str">
            <v>680.40.60.520-5100.13</v>
          </cell>
          <cell r="B408" t="str">
            <v>5100.13</v>
          </cell>
          <cell r="C408" t="str">
            <v>680.40.60.520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+++</v>
          </cell>
          <cell r="L408">
            <v>0</v>
          </cell>
          <cell r="M408" t="str">
            <v>5100.13 - Benefits Employee Assistance Program</v>
          </cell>
        </row>
        <row r="409">
          <cell r="A409" t="str">
            <v>680.40.60.530-5100.13</v>
          </cell>
          <cell r="B409" t="str">
            <v>5100.13</v>
          </cell>
          <cell r="C409" t="str">
            <v>680.40.60.530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+++</v>
          </cell>
          <cell r="L409">
            <v>0</v>
          </cell>
          <cell r="M409" t="str">
            <v>5100.13 - Benefits Employee Assistance Program</v>
          </cell>
        </row>
        <row r="410">
          <cell r="A410" t="str">
            <v>680.05.00.150-5100.14</v>
          </cell>
          <cell r="B410" t="str">
            <v>5100.14</v>
          </cell>
          <cell r="C410" t="str">
            <v>680.05.00.150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+++</v>
          </cell>
          <cell r="L410">
            <v>0</v>
          </cell>
          <cell r="M410" t="str">
            <v>5100.14 - Benefits PPE</v>
          </cell>
        </row>
        <row r="411">
          <cell r="A411" t="str">
            <v>680.05.00.160-5100.14</v>
          </cell>
          <cell r="B411" t="str">
            <v>5100.14</v>
          </cell>
          <cell r="C411" t="str">
            <v>680.05.00.160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+++</v>
          </cell>
          <cell r="L411">
            <v>0</v>
          </cell>
          <cell r="M411" t="str">
            <v>5100.14 - Benefits PPE</v>
          </cell>
        </row>
        <row r="412">
          <cell r="A412" t="str">
            <v>680.07.00.170-5100.14</v>
          </cell>
          <cell r="B412" t="str">
            <v>5100.14</v>
          </cell>
          <cell r="C412" t="str">
            <v>680.07.00.170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+++</v>
          </cell>
          <cell r="L412">
            <v>0</v>
          </cell>
          <cell r="M412" t="str">
            <v>5100.14 - Benefits PPE</v>
          </cell>
        </row>
        <row r="413">
          <cell r="A413" t="str">
            <v>680.11.00.250-5100.14</v>
          </cell>
          <cell r="B413" t="str">
            <v>5100.14</v>
          </cell>
          <cell r="C413" t="str">
            <v>680.11.00.250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+++</v>
          </cell>
          <cell r="L413">
            <v>0</v>
          </cell>
          <cell r="M413" t="str">
            <v>5100.14 - Benefits PPE</v>
          </cell>
        </row>
        <row r="414">
          <cell r="A414" t="str">
            <v>680.40.50.001-5100.14</v>
          </cell>
          <cell r="B414" t="str">
            <v>5100.14</v>
          </cell>
          <cell r="C414" t="str">
            <v>680.40.50.001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+++</v>
          </cell>
          <cell r="L414">
            <v>0</v>
          </cell>
          <cell r="M414" t="str">
            <v>5100.14 - Benefits PPE</v>
          </cell>
        </row>
        <row r="415">
          <cell r="A415" t="str">
            <v>680.40.55.500-5100.14</v>
          </cell>
          <cell r="B415" t="str">
            <v>5100.14</v>
          </cell>
          <cell r="C415" t="str">
            <v>680.40.55.500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+++</v>
          </cell>
          <cell r="L415">
            <v>0</v>
          </cell>
          <cell r="M415" t="str">
            <v>5100.14 - Benefits PPE</v>
          </cell>
        </row>
        <row r="416">
          <cell r="A416" t="str">
            <v>680.40.55.510-5100.14</v>
          </cell>
          <cell r="B416" t="str">
            <v>5100.14</v>
          </cell>
          <cell r="C416" t="str">
            <v>680.40.55.510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+++</v>
          </cell>
          <cell r="L416">
            <v>0</v>
          </cell>
          <cell r="M416" t="str">
            <v>5100.14 - Benefits PPE</v>
          </cell>
        </row>
        <row r="417">
          <cell r="A417" t="str">
            <v>680.40.60.520-5100.14</v>
          </cell>
          <cell r="B417" t="str">
            <v>5100.14</v>
          </cell>
          <cell r="C417" t="str">
            <v>680.40.60.520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+++</v>
          </cell>
          <cell r="L417">
            <v>0</v>
          </cell>
          <cell r="M417" t="str">
            <v>5100.14 - Benefits PPE</v>
          </cell>
        </row>
        <row r="418">
          <cell r="A418" t="str">
            <v>680.40.60.530-5100.14</v>
          </cell>
          <cell r="B418" t="str">
            <v>5100.14</v>
          </cell>
          <cell r="C418" t="str">
            <v>680.40.60.530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+++</v>
          </cell>
          <cell r="L418">
            <v>0</v>
          </cell>
          <cell r="M418" t="str">
            <v>5100.14 - Benefits PPE</v>
          </cell>
        </row>
        <row r="419">
          <cell r="A419" t="str">
            <v>680.05.00.150-5100.15</v>
          </cell>
          <cell r="B419" t="str">
            <v>5100.15</v>
          </cell>
          <cell r="C419" t="str">
            <v>680.05.00.150</v>
          </cell>
          <cell r="D419">
            <v>208</v>
          </cell>
          <cell r="E419">
            <v>0</v>
          </cell>
          <cell r="F419">
            <v>208</v>
          </cell>
          <cell r="G419">
            <v>0</v>
          </cell>
          <cell r="H419">
            <v>0</v>
          </cell>
          <cell r="I419">
            <v>105</v>
          </cell>
          <cell r="J419">
            <v>103</v>
          </cell>
          <cell r="K419">
            <v>0.5</v>
          </cell>
          <cell r="L419">
            <v>18</v>
          </cell>
          <cell r="M419" t="str">
            <v>5100.15 - Benefits Cell Phone Allowance</v>
          </cell>
        </row>
        <row r="420">
          <cell r="A420" t="str">
            <v>680.05.00.160-5100.15</v>
          </cell>
          <cell r="B420" t="str">
            <v>5100.15</v>
          </cell>
          <cell r="C420" t="str">
            <v>680.05.00.160</v>
          </cell>
          <cell r="D420">
            <v>145</v>
          </cell>
          <cell r="E420">
            <v>0</v>
          </cell>
          <cell r="F420">
            <v>145</v>
          </cell>
          <cell r="G420">
            <v>0</v>
          </cell>
          <cell r="H420">
            <v>0</v>
          </cell>
          <cell r="I420">
            <v>81</v>
          </cell>
          <cell r="J420">
            <v>64</v>
          </cell>
          <cell r="K420">
            <v>0.56000000000000005</v>
          </cell>
          <cell r="L420">
            <v>36.42</v>
          </cell>
          <cell r="M420" t="str">
            <v>5100.15 - Benefits Cell Phone Allowance</v>
          </cell>
        </row>
        <row r="421">
          <cell r="A421" t="str">
            <v>680.07.00.170-5100.15</v>
          </cell>
          <cell r="B421" t="str">
            <v>5100.15</v>
          </cell>
          <cell r="C421" t="str">
            <v>680.07.00.170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+++</v>
          </cell>
          <cell r="L421">
            <v>0</v>
          </cell>
          <cell r="M421" t="str">
            <v>5100.15 - Benefits Cell Phone Allowance</v>
          </cell>
        </row>
        <row r="422">
          <cell r="A422" t="str">
            <v>680.11.00.250-5100.15</v>
          </cell>
          <cell r="B422" t="str">
            <v>5100.15</v>
          </cell>
          <cell r="C422" t="str">
            <v>680.11.00.250</v>
          </cell>
          <cell r="D422">
            <v>101</v>
          </cell>
          <cell r="E422">
            <v>0</v>
          </cell>
          <cell r="F422">
            <v>101</v>
          </cell>
          <cell r="G422">
            <v>0</v>
          </cell>
          <cell r="H422">
            <v>0</v>
          </cell>
          <cell r="I422">
            <v>21</v>
          </cell>
          <cell r="J422">
            <v>80</v>
          </cell>
          <cell r="K422">
            <v>0.21</v>
          </cell>
          <cell r="L422">
            <v>25.2</v>
          </cell>
          <cell r="M422" t="str">
            <v>5100.15 - Benefits Cell Phone Allowance</v>
          </cell>
        </row>
        <row r="423">
          <cell r="A423" t="str">
            <v>680.40.50.001-5100.15</v>
          </cell>
          <cell r="B423" t="str">
            <v>5100.15</v>
          </cell>
          <cell r="C423" t="str">
            <v>680.40.50.001</v>
          </cell>
          <cell r="D423">
            <v>576</v>
          </cell>
          <cell r="E423">
            <v>0</v>
          </cell>
          <cell r="F423">
            <v>576</v>
          </cell>
          <cell r="G423">
            <v>0</v>
          </cell>
          <cell r="H423">
            <v>0</v>
          </cell>
          <cell r="I423">
            <v>60</v>
          </cell>
          <cell r="J423">
            <v>516</v>
          </cell>
          <cell r="K423">
            <v>0.1</v>
          </cell>
          <cell r="L423">
            <v>144</v>
          </cell>
          <cell r="M423" t="str">
            <v>5100.15 - Benefits Cell Phone Allowance</v>
          </cell>
        </row>
        <row r="424">
          <cell r="A424" t="str">
            <v>680.40.55.500-5100.15</v>
          </cell>
          <cell r="B424" t="str">
            <v>5100.15</v>
          </cell>
          <cell r="C424" t="str">
            <v>680.40.55.500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+++</v>
          </cell>
          <cell r="L424">
            <v>0</v>
          </cell>
          <cell r="M424" t="str">
            <v>5100.15 - Benefits Cell Phone Allowance</v>
          </cell>
        </row>
        <row r="425">
          <cell r="A425" t="str">
            <v>680.40.55.510-5100.15</v>
          </cell>
          <cell r="B425" t="str">
            <v>5100.15</v>
          </cell>
          <cell r="C425" t="str">
            <v>680.40.55.510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+++</v>
          </cell>
          <cell r="L425">
            <v>0</v>
          </cell>
          <cell r="M425" t="str">
            <v>5100.15 - Benefits Cell Phone Allowance</v>
          </cell>
        </row>
        <row r="426">
          <cell r="A426" t="str">
            <v>680.40.60.520-5100.15</v>
          </cell>
          <cell r="B426" t="str">
            <v>5100.15</v>
          </cell>
          <cell r="C426" t="str">
            <v>680.40.60.520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+++</v>
          </cell>
          <cell r="L426">
            <v>0</v>
          </cell>
          <cell r="M426" t="str">
            <v>5100.15 - Benefits Cell Phone Allowance</v>
          </cell>
        </row>
        <row r="427">
          <cell r="A427" t="str">
            <v>680.40.60.530-5100.15</v>
          </cell>
          <cell r="B427" t="str">
            <v>5100.15</v>
          </cell>
          <cell r="C427" t="str">
            <v>680.40.60.530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+++</v>
          </cell>
          <cell r="L427">
            <v>0</v>
          </cell>
          <cell r="M427" t="str">
            <v>5100.15 - Benefits Cell Phone Allowance</v>
          </cell>
        </row>
        <row r="428">
          <cell r="A428" t="str">
            <v>680.40.85.015-5100.15</v>
          </cell>
          <cell r="B428" t="str">
            <v>5100.15</v>
          </cell>
          <cell r="C428" t="str">
            <v>680.40.85.015</v>
          </cell>
          <cell r="D428">
            <v>1548</v>
          </cell>
          <cell r="E428">
            <v>0</v>
          </cell>
          <cell r="F428">
            <v>1548</v>
          </cell>
          <cell r="G428">
            <v>0</v>
          </cell>
          <cell r="H428">
            <v>0</v>
          </cell>
          <cell r="I428">
            <v>322.5</v>
          </cell>
          <cell r="J428">
            <v>1225.5</v>
          </cell>
          <cell r="K428">
            <v>0.21</v>
          </cell>
          <cell r="L428">
            <v>387</v>
          </cell>
          <cell r="M428" t="str">
            <v>5100.15 - Benefits Cell Phone Allowance</v>
          </cell>
        </row>
        <row r="429">
          <cell r="A429" t="str">
            <v>680.40.85.560-5100.15</v>
          </cell>
          <cell r="B429" t="str">
            <v>5100.15</v>
          </cell>
          <cell r="C429" t="str">
            <v>680.40.85.560</v>
          </cell>
          <cell r="D429">
            <v>1020</v>
          </cell>
          <cell r="E429">
            <v>0</v>
          </cell>
          <cell r="F429">
            <v>1020</v>
          </cell>
          <cell r="G429">
            <v>0</v>
          </cell>
          <cell r="H429">
            <v>0</v>
          </cell>
          <cell r="I429">
            <v>54.99</v>
          </cell>
          <cell r="J429">
            <v>965.01</v>
          </cell>
          <cell r="K429">
            <v>0.05</v>
          </cell>
          <cell r="L429">
            <v>104.22</v>
          </cell>
          <cell r="M429" t="str">
            <v>5100.15 - Benefits Cell Phone Allowance</v>
          </cell>
        </row>
        <row r="430">
          <cell r="A430" t="str">
            <v>680.40.85.680-5100.15</v>
          </cell>
          <cell r="B430" t="str">
            <v>5100.15</v>
          </cell>
          <cell r="C430" t="str">
            <v>680.40.85.680</v>
          </cell>
          <cell r="D430">
            <v>270</v>
          </cell>
          <cell r="E430">
            <v>0</v>
          </cell>
          <cell r="F430">
            <v>270</v>
          </cell>
          <cell r="G430">
            <v>0</v>
          </cell>
          <cell r="H430">
            <v>0</v>
          </cell>
          <cell r="I430">
            <v>56.25</v>
          </cell>
          <cell r="J430">
            <v>213.75</v>
          </cell>
          <cell r="K430">
            <v>0.21</v>
          </cell>
          <cell r="L430">
            <v>67.5</v>
          </cell>
          <cell r="M430" t="str">
            <v>5100.15 - Benefits Cell Phone Allowance</v>
          </cell>
        </row>
        <row r="431">
          <cell r="A431" t="str">
            <v>680.40.85.690-5100.15</v>
          </cell>
          <cell r="B431" t="str">
            <v>5100.15</v>
          </cell>
          <cell r="C431" t="str">
            <v>680.40.85.690</v>
          </cell>
          <cell r="D431">
            <v>540</v>
          </cell>
          <cell r="E431">
            <v>0</v>
          </cell>
          <cell r="F431">
            <v>540</v>
          </cell>
          <cell r="G431">
            <v>0</v>
          </cell>
          <cell r="H431">
            <v>0</v>
          </cell>
          <cell r="I431">
            <v>112.5</v>
          </cell>
          <cell r="J431">
            <v>427.5</v>
          </cell>
          <cell r="K431">
            <v>0.21</v>
          </cell>
          <cell r="L431">
            <v>135</v>
          </cell>
          <cell r="M431" t="str">
            <v>5100.15 - Benefits Cell Phone Allowance</v>
          </cell>
        </row>
        <row r="432">
          <cell r="A432" t="str">
            <v>680.40.85.700-5100.15</v>
          </cell>
          <cell r="B432" t="str">
            <v>5100.15</v>
          </cell>
          <cell r="C432" t="str">
            <v>680.40.85.700</v>
          </cell>
          <cell r="D432">
            <v>540</v>
          </cell>
          <cell r="E432">
            <v>0</v>
          </cell>
          <cell r="F432">
            <v>540</v>
          </cell>
          <cell r="G432">
            <v>0</v>
          </cell>
          <cell r="H432">
            <v>0</v>
          </cell>
          <cell r="I432">
            <v>112.5</v>
          </cell>
          <cell r="J432">
            <v>427.5</v>
          </cell>
          <cell r="K432">
            <v>0.21</v>
          </cell>
          <cell r="L432">
            <v>135</v>
          </cell>
          <cell r="M432" t="str">
            <v>5100.15 - Benefits Cell Phone Allowance</v>
          </cell>
        </row>
        <row r="433">
          <cell r="A433" t="str">
            <v>680.05.00.150-5100.16</v>
          </cell>
          <cell r="B433" t="str">
            <v>5100.16</v>
          </cell>
          <cell r="C433" t="str">
            <v>680.05.00.150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+++</v>
          </cell>
          <cell r="L433">
            <v>0</v>
          </cell>
          <cell r="M433" t="str">
            <v>5100.16 - Benefits 1959 Survivor Retirement</v>
          </cell>
        </row>
        <row r="434">
          <cell r="A434" t="str">
            <v>680.05.00.160-5100.16</v>
          </cell>
          <cell r="B434" t="str">
            <v>5100.16</v>
          </cell>
          <cell r="C434" t="str">
            <v>680.05.00.160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+++</v>
          </cell>
          <cell r="L434">
            <v>0</v>
          </cell>
          <cell r="M434" t="str">
            <v>5100.16 - Benefits 1959 Survivor Retirement</v>
          </cell>
        </row>
        <row r="435">
          <cell r="A435" t="str">
            <v>680.07.00.170-5100.16</v>
          </cell>
          <cell r="B435" t="str">
            <v>5100.16</v>
          </cell>
          <cell r="C435" t="str">
            <v>680.07.00.170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+++</v>
          </cell>
          <cell r="L435">
            <v>0</v>
          </cell>
          <cell r="M435" t="str">
            <v>5100.16 - Benefits 1959 Survivor Retirement</v>
          </cell>
        </row>
        <row r="436">
          <cell r="A436" t="str">
            <v>680.11.00.250-5100.16</v>
          </cell>
          <cell r="B436" t="str">
            <v>5100.16</v>
          </cell>
          <cell r="C436" t="str">
            <v>680.11.00.250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+++</v>
          </cell>
          <cell r="L436">
            <v>0</v>
          </cell>
          <cell r="M436" t="str">
            <v>5100.16 - Benefits 1959 Survivor Retirement</v>
          </cell>
        </row>
        <row r="437">
          <cell r="A437" t="str">
            <v>680.40.50.001-5100.16</v>
          </cell>
          <cell r="B437" t="str">
            <v>5100.16</v>
          </cell>
          <cell r="C437" t="str">
            <v>680.40.50.001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+++</v>
          </cell>
          <cell r="L437">
            <v>0</v>
          </cell>
          <cell r="M437" t="str">
            <v>5100.16 - Benefits 1959 Survivor Retirement</v>
          </cell>
        </row>
        <row r="438">
          <cell r="A438" t="str">
            <v>680.40.55.500-5100.16</v>
          </cell>
          <cell r="B438" t="str">
            <v>5100.16</v>
          </cell>
          <cell r="C438" t="str">
            <v>680.40.55.500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+++</v>
          </cell>
          <cell r="L438">
            <v>0</v>
          </cell>
          <cell r="M438" t="str">
            <v>5100.16 - Benefits 1959 Survivor Retirement</v>
          </cell>
        </row>
        <row r="439">
          <cell r="A439" t="str">
            <v>680.40.55.510-5100.16</v>
          </cell>
          <cell r="B439" t="str">
            <v>5100.16</v>
          </cell>
          <cell r="C439" t="str">
            <v>680.40.55.510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+++</v>
          </cell>
          <cell r="L439">
            <v>0</v>
          </cell>
          <cell r="M439" t="str">
            <v>5100.16 - Benefits 1959 Survivor Retirement</v>
          </cell>
        </row>
        <row r="440">
          <cell r="A440" t="str">
            <v>680.40.60.520-5100.16</v>
          </cell>
          <cell r="B440" t="str">
            <v>5100.16</v>
          </cell>
          <cell r="C440" t="str">
            <v>680.40.60.520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+++</v>
          </cell>
          <cell r="L440">
            <v>0</v>
          </cell>
          <cell r="M440" t="str">
            <v>5100.16 - Benefits 1959 Survivor Retirement</v>
          </cell>
        </row>
        <row r="441">
          <cell r="A441" t="str">
            <v>680.40.60.530-5100.16</v>
          </cell>
          <cell r="B441" t="str">
            <v>5100.16</v>
          </cell>
          <cell r="C441" t="str">
            <v>680.40.60.530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str">
            <v>+++</v>
          </cell>
          <cell r="L441">
            <v>0</v>
          </cell>
          <cell r="M441" t="str">
            <v>5100.16 - Benefits 1959 Survivor Retirement</v>
          </cell>
        </row>
        <row r="442">
          <cell r="A442" t="str">
            <v>680.05.00.150-5100.17</v>
          </cell>
          <cell r="B442" t="str">
            <v>5100.17</v>
          </cell>
          <cell r="C442" t="str">
            <v>680.05.00.150</v>
          </cell>
          <cell r="D442">
            <v>765</v>
          </cell>
          <cell r="E442">
            <v>0</v>
          </cell>
          <cell r="F442">
            <v>765</v>
          </cell>
          <cell r="G442">
            <v>0</v>
          </cell>
          <cell r="H442">
            <v>0</v>
          </cell>
          <cell r="I442">
            <v>682.38</v>
          </cell>
          <cell r="J442">
            <v>82.62</v>
          </cell>
          <cell r="K442">
            <v>0.89</v>
          </cell>
          <cell r="L442">
            <v>731.95</v>
          </cell>
          <cell r="M442" t="str">
            <v xml:space="preserve">5100.17 - Benefits Other Post Employment Benefits </v>
          </cell>
        </row>
        <row r="443">
          <cell r="A443" t="str">
            <v>680.05.00.160-5100.17</v>
          </cell>
          <cell r="B443" t="str">
            <v>5100.17</v>
          </cell>
          <cell r="C443" t="str">
            <v>680.05.00.160</v>
          </cell>
          <cell r="D443">
            <v>7765</v>
          </cell>
          <cell r="E443">
            <v>0</v>
          </cell>
          <cell r="F443">
            <v>7765</v>
          </cell>
          <cell r="G443">
            <v>0</v>
          </cell>
          <cell r="H443">
            <v>0</v>
          </cell>
          <cell r="I443">
            <v>1908.42</v>
          </cell>
          <cell r="J443">
            <v>5856.58</v>
          </cell>
          <cell r="K443">
            <v>0.25</v>
          </cell>
          <cell r="L443">
            <v>2089.9699999999998</v>
          </cell>
          <cell r="M443" t="str">
            <v xml:space="preserve">5100.17 - Benefits Other Post Employment Benefits </v>
          </cell>
        </row>
        <row r="444">
          <cell r="A444" t="str">
            <v>680.11.00.250-5100.17</v>
          </cell>
          <cell r="B444" t="str">
            <v>5100.17</v>
          </cell>
          <cell r="C444" t="str">
            <v>680.11.00.250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str">
            <v>+++</v>
          </cell>
          <cell r="L444">
            <v>0</v>
          </cell>
          <cell r="M444" t="str">
            <v xml:space="preserve">5100.17 - Benefits Other Post Employment Benefits </v>
          </cell>
        </row>
        <row r="445">
          <cell r="A445" t="str">
            <v>680.40.50.001-5100.17</v>
          </cell>
          <cell r="B445" t="str">
            <v>5100.17</v>
          </cell>
          <cell r="C445" t="str">
            <v>680.40.50.001</v>
          </cell>
          <cell r="D445">
            <v>4195</v>
          </cell>
          <cell r="E445">
            <v>0</v>
          </cell>
          <cell r="F445">
            <v>4195</v>
          </cell>
          <cell r="G445">
            <v>0</v>
          </cell>
          <cell r="H445">
            <v>0</v>
          </cell>
          <cell r="I445">
            <v>1540.8</v>
          </cell>
          <cell r="J445">
            <v>2654.2</v>
          </cell>
          <cell r="K445">
            <v>0.37</v>
          </cell>
          <cell r="L445">
            <v>1116.08</v>
          </cell>
          <cell r="M445" t="str">
            <v xml:space="preserve">5100.17 - Benefits Other Post Employment Benefits </v>
          </cell>
        </row>
        <row r="446">
          <cell r="A446" t="str">
            <v>680.40.55.500-5100.17</v>
          </cell>
          <cell r="B446" t="str">
            <v>5100.17</v>
          </cell>
          <cell r="C446" t="str">
            <v>680.40.55.500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str">
            <v>+++</v>
          </cell>
          <cell r="L446">
            <v>0</v>
          </cell>
          <cell r="M446" t="str">
            <v xml:space="preserve">5100.17 - Benefits Other Post Employment Benefits </v>
          </cell>
        </row>
        <row r="447">
          <cell r="A447" t="str">
            <v>680.40.55.510-5100.17</v>
          </cell>
          <cell r="B447" t="str">
            <v>5100.17</v>
          </cell>
          <cell r="C447" t="str">
            <v>680.40.55.510</v>
          </cell>
          <cell r="D447">
            <v>2025</v>
          </cell>
          <cell r="E447">
            <v>0</v>
          </cell>
          <cell r="F447">
            <v>2025</v>
          </cell>
          <cell r="G447">
            <v>0</v>
          </cell>
          <cell r="H447">
            <v>0</v>
          </cell>
          <cell r="I447">
            <v>506.25</v>
          </cell>
          <cell r="J447">
            <v>1518.75</v>
          </cell>
          <cell r="K447">
            <v>0.25</v>
          </cell>
          <cell r="L447">
            <v>540.25</v>
          </cell>
          <cell r="M447" t="str">
            <v xml:space="preserve">5100.17 - Benefits Other Post Employment Benefits </v>
          </cell>
        </row>
        <row r="448">
          <cell r="A448" t="str">
            <v>680.40.60.520-5100.17</v>
          </cell>
          <cell r="B448" t="str">
            <v>5100.17</v>
          </cell>
          <cell r="C448" t="str">
            <v>680.40.60.520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456.58</v>
          </cell>
          <cell r="J448">
            <v>-456.58</v>
          </cell>
          <cell r="K448" t="str">
            <v>+++</v>
          </cell>
          <cell r="L448">
            <v>301.56</v>
          </cell>
          <cell r="M448" t="str">
            <v xml:space="preserve">5100.17 - Benefits Other Post Employment Benefits </v>
          </cell>
        </row>
        <row r="449">
          <cell r="A449" t="str">
            <v>680.40.60.530-5100.17</v>
          </cell>
          <cell r="B449" t="str">
            <v>5100.17</v>
          </cell>
          <cell r="C449" t="str">
            <v>680.40.60.530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str">
            <v>+++</v>
          </cell>
          <cell r="L449">
            <v>0</v>
          </cell>
          <cell r="M449" t="str">
            <v xml:space="preserve">5100.17 - Benefits Other Post Employment Benefits </v>
          </cell>
        </row>
        <row r="450">
          <cell r="A450" t="str">
            <v>680.40.85.015-5100.17</v>
          </cell>
          <cell r="B450" t="str">
            <v>5100.17</v>
          </cell>
          <cell r="C450" t="str">
            <v>680.40.85.015</v>
          </cell>
          <cell r="D450">
            <v>82640</v>
          </cell>
          <cell r="E450">
            <v>0</v>
          </cell>
          <cell r="F450">
            <v>82640</v>
          </cell>
          <cell r="G450">
            <v>0</v>
          </cell>
          <cell r="H450">
            <v>0</v>
          </cell>
          <cell r="I450">
            <v>16151.69</v>
          </cell>
          <cell r="J450">
            <v>66488.31</v>
          </cell>
          <cell r="K450">
            <v>0.2</v>
          </cell>
          <cell r="L450">
            <v>18868.54</v>
          </cell>
          <cell r="M450" t="str">
            <v xml:space="preserve">5100.17 - Benefits Other Post Employment Benefits </v>
          </cell>
        </row>
        <row r="451">
          <cell r="A451" t="str">
            <v>680.40.85.560-5100.17</v>
          </cell>
          <cell r="B451" t="str">
            <v>5100.17</v>
          </cell>
          <cell r="C451" t="str">
            <v>680.40.85.560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str">
            <v>+++</v>
          </cell>
          <cell r="L451">
            <v>0</v>
          </cell>
          <cell r="M451" t="str">
            <v xml:space="preserve">5100.17 - Benefits Other Post Employment Benefits </v>
          </cell>
        </row>
        <row r="452">
          <cell r="A452" t="str">
            <v>680.40.85.680-5100.17</v>
          </cell>
          <cell r="B452" t="str">
            <v>5100.17</v>
          </cell>
          <cell r="C452" t="str">
            <v>680.40.85.680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str">
            <v>+++</v>
          </cell>
          <cell r="L452">
            <v>0</v>
          </cell>
          <cell r="M452" t="str">
            <v xml:space="preserve">5100.17 - Benefits Other Post Employment Benefits </v>
          </cell>
        </row>
        <row r="453">
          <cell r="A453" t="str">
            <v>680.40.85.690-5100.17</v>
          </cell>
          <cell r="B453" t="str">
            <v>5100.17</v>
          </cell>
          <cell r="C453" t="str">
            <v>680.40.85.690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str">
            <v>+++</v>
          </cell>
          <cell r="L453">
            <v>0</v>
          </cell>
          <cell r="M453" t="str">
            <v xml:space="preserve">5100.17 - Benefits Other Post Employment Benefits </v>
          </cell>
        </row>
        <row r="454">
          <cell r="A454" t="str">
            <v>680.40.85.700-5100.17</v>
          </cell>
          <cell r="B454" t="str">
            <v>5100.17</v>
          </cell>
          <cell r="C454" t="str">
            <v>680.40.85.700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str">
            <v>+++</v>
          </cell>
          <cell r="L454">
            <v>0</v>
          </cell>
          <cell r="M454" t="str">
            <v xml:space="preserve">5100.17 - Benefits Other Post Employment Benefits </v>
          </cell>
        </row>
        <row r="455">
          <cell r="A455" t="str">
            <v>680 - Water M-5100.98</v>
          </cell>
          <cell r="B455" t="str">
            <v>5100.98</v>
          </cell>
          <cell r="C455" t="str">
            <v>680 - Water M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str">
            <v>+++</v>
          </cell>
          <cell r="L455">
            <v>0</v>
          </cell>
          <cell r="M455" t="str">
            <v>5100.98 - Benefits GASB 75 Expense</v>
          </cell>
        </row>
        <row r="456">
          <cell r="A456" t="str">
            <v>680.40.85.015-5100.98</v>
          </cell>
          <cell r="B456" t="str">
            <v>5100.98</v>
          </cell>
          <cell r="C456" t="str">
            <v>680.40.85.015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 t="str">
            <v>+++</v>
          </cell>
          <cell r="L456">
            <v>0</v>
          </cell>
          <cell r="M456" t="str">
            <v>5100.98 - Benefits GASB 75 Expense</v>
          </cell>
        </row>
        <row r="457">
          <cell r="A457" t="str">
            <v>680.40.85.015-5100.99</v>
          </cell>
          <cell r="B457" t="str">
            <v>5100.99</v>
          </cell>
          <cell r="C457" t="str">
            <v>680.40.85.015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str">
            <v>+++</v>
          </cell>
          <cell r="L457">
            <v>0</v>
          </cell>
          <cell r="M457" t="str">
            <v>5100.99 - Benefits Pension Expense</v>
          </cell>
        </row>
        <row r="458">
          <cell r="A458" t="str">
            <v>680.05.00.150-6000.01</v>
          </cell>
          <cell r="B458" t="str">
            <v>6000.01</v>
          </cell>
          <cell r="C458" t="str">
            <v>680.05.00.150</v>
          </cell>
          <cell r="D458">
            <v>60000</v>
          </cell>
          <cell r="E458">
            <v>0</v>
          </cell>
          <cell r="F458">
            <v>60000</v>
          </cell>
          <cell r="G458">
            <v>0</v>
          </cell>
          <cell r="H458">
            <v>0</v>
          </cell>
          <cell r="I458">
            <v>0</v>
          </cell>
          <cell r="J458">
            <v>60000</v>
          </cell>
          <cell r="K458">
            <v>0</v>
          </cell>
          <cell r="L458">
            <v>17480.71</v>
          </cell>
          <cell r="M458" t="str">
            <v>6000.01 - Professional Services General</v>
          </cell>
        </row>
        <row r="459">
          <cell r="A459" t="str">
            <v>680.05.00.160-6000.01</v>
          </cell>
          <cell r="B459" t="str">
            <v>6000.01</v>
          </cell>
          <cell r="C459" t="str">
            <v>680.05.00.160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+++</v>
          </cell>
          <cell r="L459">
            <v>0</v>
          </cell>
          <cell r="M459" t="str">
            <v>6000.01 - Professional Services General</v>
          </cell>
        </row>
        <row r="460">
          <cell r="A460" t="str">
            <v>680.40.85.015-6000.01</v>
          </cell>
          <cell r="B460" t="str">
            <v>6000.01</v>
          </cell>
          <cell r="C460" t="str">
            <v>680.40.85.015</v>
          </cell>
          <cell r="D460">
            <v>255850</v>
          </cell>
          <cell r="E460">
            <v>0</v>
          </cell>
          <cell r="F460">
            <v>255850</v>
          </cell>
          <cell r="G460">
            <v>0</v>
          </cell>
          <cell r="H460">
            <v>4800</v>
          </cell>
          <cell r="I460">
            <v>73.13</v>
          </cell>
          <cell r="J460">
            <v>250976.87</v>
          </cell>
          <cell r="K460">
            <v>0.02</v>
          </cell>
          <cell r="L460">
            <v>417.85</v>
          </cell>
          <cell r="M460" t="str">
            <v>6000.01 - Professional Services General</v>
          </cell>
        </row>
        <row r="461">
          <cell r="A461" t="str">
            <v>680.40.85.560-6000.01</v>
          </cell>
          <cell r="B461" t="str">
            <v>6000.01</v>
          </cell>
          <cell r="C461" t="str">
            <v>680.40.85.560</v>
          </cell>
          <cell r="D461">
            <v>100000</v>
          </cell>
          <cell r="E461">
            <v>7610</v>
          </cell>
          <cell r="F461">
            <v>107610</v>
          </cell>
          <cell r="G461">
            <v>0</v>
          </cell>
          <cell r="H461">
            <v>117934.34</v>
          </cell>
          <cell r="I461">
            <v>6020</v>
          </cell>
          <cell r="J461">
            <v>-16344.34</v>
          </cell>
          <cell r="K461">
            <v>1.1499999999999999</v>
          </cell>
          <cell r="L461">
            <v>4978.5</v>
          </cell>
          <cell r="M461" t="str">
            <v>6000.01 - Professional Services General</v>
          </cell>
        </row>
        <row r="462">
          <cell r="A462" t="str">
            <v>680.40.85.680-6000.01</v>
          </cell>
          <cell r="B462" t="str">
            <v>6000.01</v>
          </cell>
          <cell r="C462" t="str">
            <v>680.40.85.680</v>
          </cell>
          <cell r="D462">
            <v>25000</v>
          </cell>
          <cell r="E462">
            <v>0</v>
          </cell>
          <cell r="F462">
            <v>25000</v>
          </cell>
          <cell r="G462">
            <v>0</v>
          </cell>
          <cell r="H462">
            <v>0</v>
          </cell>
          <cell r="I462">
            <v>219.37</v>
          </cell>
          <cell r="J462">
            <v>24780.63</v>
          </cell>
          <cell r="K462">
            <v>0.01</v>
          </cell>
          <cell r="L462">
            <v>1253.55</v>
          </cell>
          <cell r="M462" t="str">
            <v>6000.01 - Professional Services General</v>
          </cell>
        </row>
        <row r="463">
          <cell r="A463" t="str">
            <v>690.40.85.015-6000.01</v>
          </cell>
          <cell r="B463" t="str">
            <v>6000.01</v>
          </cell>
          <cell r="C463" t="str">
            <v>690.40.85.015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+++</v>
          </cell>
          <cell r="L463">
            <v>0</v>
          </cell>
          <cell r="M463" t="str">
            <v>6000.01 - Professional Services General</v>
          </cell>
        </row>
        <row r="464">
          <cell r="A464" t="str">
            <v>700.05.00.150-6000.01</v>
          </cell>
          <cell r="B464" t="str">
            <v>6000.01</v>
          </cell>
          <cell r="C464" t="str">
            <v>700.05.00.150</v>
          </cell>
          <cell r="D464">
            <v>5000</v>
          </cell>
          <cell r="E464">
            <v>0</v>
          </cell>
          <cell r="F464">
            <v>5000</v>
          </cell>
          <cell r="G464">
            <v>0</v>
          </cell>
          <cell r="H464">
            <v>0</v>
          </cell>
          <cell r="I464">
            <v>0</v>
          </cell>
          <cell r="J464">
            <v>5000</v>
          </cell>
          <cell r="K464">
            <v>0</v>
          </cell>
          <cell r="L464">
            <v>75</v>
          </cell>
          <cell r="M464" t="str">
            <v>6000.01 - Professional Services General</v>
          </cell>
        </row>
        <row r="465">
          <cell r="A465" t="str">
            <v>700.40.85.015-6000.01</v>
          </cell>
          <cell r="B465" t="str">
            <v>6000.01</v>
          </cell>
          <cell r="C465" t="str">
            <v>700.40.85.015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str">
            <v>+++</v>
          </cell>
          <cell r="L465">
            <v>8741.67</v>
          </cell>
          <cell r="M465" t="str">
            <v>6000.01 - Professional Services General</v>
          </cell>
        </row>
        <row r="466">
          <cell r="A466" t="str">
            <v>680.40.85.015-6000.09</v>
          </cell>
          <cell r="B466" t="str">
            <v>6000.09</v>
          </cell>
          <cell r="C466" t="str">
            <v>680.40.85.015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 t="str">
            <v>+++</v>
          </cell>
          <cell r="L466">
            <v>0</v>
          </cell>
          <cell r="M466" t="str">
            <v>6000.09 - Professional Services Uniform</v>
          </cell>
        </row>
        <row r="467">
          <cell r="A467" t="str">
            <v>680.40.85.560-6000.09</v>
          </cell>
          <cell r="B467" t="str">
            <v>6000.09</v>
          </cell>
          <cell r="C467" t="str">
            <v>680.40.85.560</v>
          </cell>
          <cell r="D467">
            <v>500</v>
          </cell>
          <cell r="E467">
            <v>0</v>
          </cell>
          <cell r="F467">
            <v>500</v>
          </cell>
          <cell r="G467">
            <v>0</v>
          </cell>
          <cell r="H467">
            <v>0</v>
          </cell>
          <cell r="I467">
            <v>81.13</v>
          </cell>
          <cell r="J467">
            <v>418.87</v>
          </cell>
          <cell r="K467">
            <v>0.16</v>
          </cell>
          <cell r="L467">
            <v>59.21</v>
          </cell>
          <cell r="M467" t="str">
            <v>6000.09 - Professional Services Uniform</v>
          </cell>
        </row>
        <row r="468">
          <cell r="A468" t="str">
            <v>680.40.85.680-6000.09</v>
          </cell>
          <cell r="B468" t="str">
            <v>6000.09</v>
          </cell>
          <cell r="C468" t="str">
            <v>680.40.85.680</v>
          </cell>
          <cell r="D468">
            <v>1300</v>
          </cell>
          <cell r="E468">
            <v>0</v>
          </cell>
          <cell r="F468">
            <v>1300</v>
          </cell>
          <cell r="G468">
            <v>0</v>
          </cell>
          <cell r="H468">
            <v>0</v>
          </cell>
          <cell r="I468">
            <v>266.62</v>
          </cell>
          <cell r="J468">
            <v>1033.3800000000001</v>
          </cell>
          <cell r="K468">
            <v>0.21</v>
          </cell>
          <cell r="L468">
            <v>194.53</v>
          </cell>
          <cell r="M468" t="str">
            <v>6000.09 - Professional Services Uniform</v>
          </cell>
        </row>
        <row r="469">
          <cell r="A469" t="str">
            <v>680.40.85.690-6000.09</v>
          </cell>
          <cell r="B469" t="str">
            <v>6000.09</v>
          </cell>
          <cell r="C469" t="str">
            <v>680.40.85.690</v>
          </cell>
          <cell r="D469">
            <v>3000</v>
          </cell>
          <cell r="E469">
            <v>0</v>
          </cell>
          <cell r="F469">
            <v>3000</v>
          </cell>
          <cell r="G469">
            <v>0</v>
          </cell>
          <cell r="H469">
            <v>0</v>
          </cell>
          <cell r="I469">
            <v>544.91</v>
          </cell>
          <cell r="J469">
            <v>2455.09</v>
          </cell>
          <cell r="K469">
            <v>0.18</v>
          </cell>
          <cell r="L469">
            <v>397.57</v>
          </cell>
          <cell r="M469" t="str">
            <v>6000.09 - Professional Services Uniform</v>
          </cell>
        </row>
        <row r="470">
          <cell r="A470" t="str">
            <v>680.40.85.700-6000.09</v>
          </cell>
          <cell r="B470" t="str">
            <v>6000.09</v>
          </cell>
          <cell r="C470" t="str">
            <v>680.40.85.700</v>
          </cell>
          <cell r="D470">
            <v>1700</v>
          </cell>
          <cell r="E470">
            <v>0</v>
          </cell>
          <cell r="F470">
            <v>1700</v>
          </cell>
          <cell r="G470">
            <v>0</v>
          </cell>
          <cell r="H470">
            <v>0</v>
          </cell>
          <cell r="I470">
            <v>266.62</v>
          </cell>
          <cell r="J470">
            <v>1433.38</v>
          </cell>
          <cell r="K470">
            <v>0.16</v>
          </cell>
          <cell r="L470">
            <v>194.53</v>
          </cell>
          <cell r="M470" t="str">
            <v>6000.09 - Professional Services Uniform</v>
          </cell>
        </row>
        <row r="471">
          <cell r="A471" t="str">
            <v>680.40.85.015-6000.10</v>
          </cell>
          <cell r="B471" t="str">
            <v>6000.10</v>
          </cell>
          <cell r="C471" t="str">
            <v>680.40.85.015</v>
          </cell>
          <cell r="D471">
            <v>5500</v>
          </cell>
          <cell r="E471">
            <v>0</v>
          </cell>
          <cell r="F471">
            <v>5500</v>
          </cell>
          <cell r="G471">
            <v>0</v>
          </cell>
          <cell r="H471">
            <v>0</v>
          </cell>
          <cell r="I471">
            <v>0</v>
          </cell>
          <cell r="J471">
            <v>5500</v>
          </cell>
          <cell r="K471">
            <v>0</v>
          </cell>
          <cell r="L471">
            <v>1182.5</v>
          </cell>
          <cell r="M471" t="str">
            <v>6000.10 - Professional Services Consultant</v>
          </cell>
        </row>
        <row r="472">
          <cell r="A472" t="str">
            <v>680.40.85.560-6000.10</v>
          </cell>
          <cell r="B472" t="str">
            <v>6000.10</v>
          </cell>
          <cell r="C472" t="str">
            <v>680.40.85.560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str">
            <v>+++</v>
          </cell>
          <cell r="L472">
            <v>0</v>
          </cell>
          <cell r="M472" t="str">
            <v>6000.10 - Professional Services Consultant</v>
          </cell>
        </row>
        <row r="473">
          <cell r="A473" t="str">
            <v>680.40.85.015-6000.12</v>
          </cell>
          <cell r="B473" t="str">
            <v>6000.12</v>
          </cell>
          <cell r="C473" t="str">
            <v>680.40.85.015</v>
          </cell>
          <cell r="D473">
            <v>2500</v>
          </cell>
          <cell r="E473">
            <v>0</v>
          </cell>
          <cell r="F473">
            <v>2500</v>
          </cell>
          <cell r="G473">
            <v>0</v>
          </cell>
          <cell r="H473">
            <v>0</v>
          </cell>
          <cell r="I473">
            <v>590.19000000000005</v>
          </cell>
          <cell r="J473">
            <v>1909.81</v>
          </cell>
          <cell r="K473">
            <v>0.24</v>
          </cell>
          <cell r="L473">
            <v>573</v>
          </cell>
          <cell r="M473" t="str">
            <v>6000.12 - Professional Services Contract Services</v>
          </cell>
        </row>
        <row r="474">
          <cell r="A474" t="str">
            <v>690.40.85.015-6000.12</v>
          </cell>
          <cell r="B474" t="str">
            <v>6000.12</v>
          </cell>
          <cell r="C474" t="str">
            <v>690.40.85.015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str">
            <v>+++</v>
          </cell>
          <cell r="L474">
            <v>0</v>
          </cell>
          <cell r="M474" t="str">
            <v>6000.12 - Professional Services Contract Services</v>
          </cell>
        </row>
        <row r="475">
          <cell r="A475" t="str">
            <v>700.40.85.015-6000.12</v>
          </cell>
          <cell r="B475" t="str">
            <v>6000.12</v>
          </cell>
          <cell r="C475" t="str">
            <v>700.40.85.015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str">
            <v>+++</v>
          </cell>
          <cell r="L475">
            <v>0</v>
          </cell>
          <cell r="M475" t="str">
            <v>6000.12 - Professional Services Contract Services</v>
          </cell>
        </row>
        <row r="476">
          <cell r="A476" t="str">
            <v>680.05.00.150-6000.15</v>
          </cell>
          <cell r="B476" t="str">
            <v>6000.15</v>
          </cell>
          <cell r="C476" t="str">
            <v>680.05.00.150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 t="str">
            <v>+++</v>
          </cell>
          <cell r="L476">
            <v>0</v>
          </cell>
          <cell r="M476" t="str">
            <v>6000.15 - Professional Services Utility Statement Processing</v>
          </cell>
        </row>
        <row r="477">
          <cell r="A477" t="str">
            <v>680.05.00.160-6000.15</v>
          </cell>
          <cell r="B477" t="str">
            <v>6000.15</v>
          </cell>
          <cell r="C477" t="str">
            <v>680.05.00.160</v>
          </cell>
          <cell r="D477">
            <v>85000</v>
          </cell>
          <cell r="E477">
            <v>0</v>
          </cell>
          <cell r="F477">
            <v>85000</v>
          </cell>
          <cell r="G477">
            <v>0</v>
          </cell>
          <cell r="H477">
            <v>0</v>
          </cell>
          <cell r="I477">
            <v>18595.12</v>
          </cell>
          <cell r="J477">
            <v>66404.88</v>
          </cell>
          <cell r="K477">
            <v>0.22</v>
          </cell>
          <cell r="L477">
            <v>25664.11</v>
          </cell>
          <cell r="M477" t="str">
            <v>6000.15 - Professional Services Utility Statement Processing</v>
          </cell>
        </row>
        <row r="478">
          <cell r="A478" t="str">
            <v>680.40.85.015-6000.15</v>
          </cell>
          <cell r="B478" t="str">
            <v>6000.15</v>
          </cell>
          <cell r="C478" t="str">
            <v>680.40.85.015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 t="str">
            <v>+++</v>
          </cell>
          <cell r="L478">
            <v>0</v>
          </cell>
          <cell r="M478" t="str">
            <v>6000.15 - Professional Services Utility Statement Processing</v>
          </cell>
        </row>
        <row r="479">
          <cell r="A479" t="str">
            <v>680.40.85.015-6000.18</v>
          </cell>
          <cell r="B479" t="str">
            <v>6000.18</v>
          </cell>
          <cell r="C479" t="str">
            <v>680.40.85.015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76.5</v>
          </cell>
          <cell r="J479">
            <v>-76.5</v>
          </cell>
          <cell r="K479" t="str">
            <v>+++</v>
          </cell>
          <cell r="L479">
            <v>0</v>
          </cell>
          <cell r="M479" t="str">
            <v>6000.18 - Professional Services Legal</v>
          </cell>
        </row>
        <row r="480">
          <cell r="A480" t="str">
            <v>680.40.85.560-6000.18</v>
          </cell>
          <cell r="B480" t="str">
            <v>6000.18</v>
          </cell>
          <cell r="C480" t="str">
            <v>680.40.85.560</v>
          </cell>
          <cell r="D480">
            <v>25000</v>
          </cell>
          <cell r="E480">
            <v>0</v>
          </cell>
          <cell r="F480">
            <v>25000</v>
          </cell>
          <cell r="G480">
            <v>0</v>
          </cell>
          <cell r="H480">
            <v>0</v>
          </cell>
          <cell r="I480">
            <v>0</v>
          </cell>
          <cell r="J480">
            <v>25000</v>
          </cell>
          <cell r="K480">
            <v>0</v>
          </cell>
          <cell r="L480">
            <v>0</v>
          </cell>
          <cell r="M480" t="str">
            <v>6000.18 - Professional Services Legal</v>
          </cell>
        </row>
        <row r="481">
          <cell r="A481" t="str">
            <v>700.40.85.015-6000.18</v>
          </cell>
          <cell r="B481" t="str">
            <v>6000.18</v>
          </cell>
          <cell r="C481" t="str">
            <v>700.40.85.015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str">
            <v>+++</v>
          </cell>
          <cell r="L481">
            <v>0</v>
          </cell>
          <cell r="M481" t="str">
            <v>6000.18 - Professional Services Legal</v>
          </cell>
        </row>
        <row r="482">
          <cell r="A482" t="str">
            <v>680.40.50.001-6000.19</v>
          </cell>
          <cell r="B482" t="str">
            <v>6000.19</v>
          </cell>
          <cell r="C482" t="str">
            <v>680.40.50.001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str">
            <v>+++</v>
          </cell>
          <cell r="L482">
            <v>0</v>
          </cell>
          <cell r="M482" t="str">
            <v>6000.19 - Professional Services Labor Relations</v>
          </cell>
        </row>
        <row r="483">
          <cell r="A483" t="str">
            <v>680.40.85.015-6100.01</v>
          </cell>
          <cell r="B483" t="str">
            <v>6100.01</v>
          </cell>
          <cell r="C483" t="str">
            <v>680.40.85.015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 t="str">
            <v>+++</v>
          </cell>
          <cell r="L483">
            <v>0</v>
          </cell>
          <cell r="M483" t="str">
            <v>6100.01 - Utilities Electric</v>
          </cell>
        </row>
        <row r="484">
          <cell r="A484" t="str">
            <v>680.40.85.680-6100.01</v>
          </cell>
          <cell r="B484" t="str">
            <v>6100.01</v>
          </cell>
          <cell r="C484" t="str">
            <v>680.40.85.680</v>
          </cell>
          <cell r="D484">
            <v>602000</v>
          </cell>
          <cell r="E484">
            <v>0</v>
          </cell>
          <cell r="F484">
            <v>602000</v>
          </cell>
          <cell r="G484">
            <v>0</v>
          </cell>
          <cell r="H484">
            <v>0</v>
          </cell>
          <cell r="I484">
            <v>183188.42</v>
          </cell>
          <cell r="J484">
            <v>418811.58</v>
          </cell>
          <cell r="K484">
            <v>0.3</v>
          </cell>
          <cell r="L484">
            <v>141785.71</v>
          </cell>
          <cell r="M484" t="str">
            <v>6100.01 - Utilities Electric</v>
          </cell>
        </row>
        <row r="485">
          <cell r="A485" t="str">
            <v>680.40.85.015-6100.02</v>
          </cell>
          <cell r="B485" t="str">
            <v>6100.02</v>
          </cell>
          <cell r="C485" t="str">
            <v>680.40.85.015</v>
          </cell>
          <cell r="D485">
            <v>9500</v>
          </cell>
          <cell r="E485">
            <v>0</v>
          </cell>
          <cell r="F485">
            <v>9500</v>
          </cell>
          <cell r="G485">
            <v>0</v>
          </cell>
          <cell r="H485">
            <v>0</v>
          </cell>
          <cell r="I485">
            <v>1847.98</v>
          </cell>
          <cell r="J485">
            <v>7652.02</v>
          </cell>
          <cell r="K485">
            <v>0.19</v>
          </cell>
          <cell r="L485">
            <v>2333.56</v>
          </cell>
          <cell r="M485" t="str">
            <v>6100.02 - Utilities Telephone</v>
          </cell>
        </row>
        <row r="486">
          <cell r="A486" t="str">
            <v>680.40.85.015-6100.03</v>
          </cell>
          <cell r="B486" t="str">
            <v>6100.03</v>
          </cell>
          <cell r="C486" t="str">
            <v>680.40.85.015</v>
          </cell>
          <cell r="D486">
            <v>7200</v>
          </cell>
          <cell r="E486">
            <v>0</v>
          </cell>
          <cell r="F486">
            <v>7200</v>
          </cell>
          <cell r="G486">
            <v>0</v>
          </cell>
          <cell r="H486">
            <v>0</v>
          </cell>
          <cell r="I486">
            <v>2598.9</v>
          </cell>
          <cell r="J486">
            <v>4601.1000000000004</v>
          </cell>
          <cell r="K486">
            <v>0.36</v>
          </cell>
          <cell r="L486">
            <v>1452.32</v>
          </cell>
          <cell r="M486" t="str">
            <v>6100.03 - Utilities Data Transmission / ISP</v>
          </cell>
        </row>
        <row r="487">
          <cell r="A487" t="str">
            <v>680.40.85.015-6200.01</v>
          </cell>
          <cell r="B487" t="str">
            <v>6200.01</v>
          </cell>
          <cell r="C487" t="str">
            <v>680.40.85.015</v>
          </cell>
          <cell r="D487">
            <v>5000</v>
          </cell>
          <cell r="E487">
            <v>0</v>
          </cell>
          <cell r="F487">
            <v>5000</v>
          </cell>
          <cell r="G487">
            <v>0</v>
          </cell>
          <cell r="H487">
            <v>0</v>
          </cell>
          <cell r="I487">
            <v>502.18</v>
          </cell>
          <cell r="J487">
            <v>4497.82</v>
          </cell>
          <cell r="K487">
            <v>0.1</v>
          </cell>
          <cell r="L487">
            <v>1503.37</v>
          </cell>
          <cell r="M487" t="str">
            <v>6200.01 - Supplies Office</v>
          </cell>
        </row>
        <row r="488">
          <cell r="A488" t="str">
            <v>680.05.00.150-6200.02</v>
          </cell>
          <cell r="B488" t="str">
            <v>6200.02</v>
          </cell>
          <cell r="C488" t="str">
            <v>680.05.00.150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 t="str">
            <v>+++</v>
          </cell>
          <cell r="L488">
            <v>0</v>
          </cell>
          <cell r="M488" t="str">
            <v>6200.02 - Supplies Special Department</v>
          </cell>
        </row>
        <row r="489">
          <cell r="A489" t="str">
            <v>680.05.00.160-6200.02</v>
          </cell>
          <cell r="B489" t="str">
            <v>6200.02</v>
          </cell>
          <cell r="C489" t="str">
            <v>680.05.00.160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 t="str">
            <v>+++</v>
          </cell>
          <cell r="L489">
            <v>0</v>
          </cell>
          <cell r="M489" t="str">
            <v>6200.02 - Supplies Special Department</v>
          </cell>
        </row>
        <row r="490">
          <cell r="A490" t="str">
            <v>680.40.60.520-6200.02</v>
          </cell>
          <cell r="B490" t="str">
            <v>6200.02</v>
          </cell>
          <cell r="C490" t="str">
            <v>680.40.60.520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 t="str">
            <v>+++</v>
          </cell>
          <cell r="L490">
            <v>1375</v>
          </cell>
          <cell r="M490" t="str">
            <v>6200.02 - Supplies Special Department</v>
          </cell>
        </row>
        <row r="491">
          <cell r="A491" t="str">
            <v>680.40.85.015-6200.02</v>
          </cell>
          <cell r="B491" t="str">
            <v>6200.02</v>
          </cell>
          <cell r="C491" t="str">
            <v>680.40.85.015</v>
          </cell>
          <cell r="D491">
            <v>6600</v>
          </cell>
          <cell r="E491">
            <v>0</v>
          </cell>
          <cell r="F491">
            <v>6600</v>
          </cell>
          <cell r="G491">
            <v>0</v>
          </cell>
          <cell r="H491">
            <v>0</v>
          </cell>
          <cell r="I491">
            <v>2258.58</v>
          </cell>
          <cell r="J491">
            <v>4341.42</v>
          </cell>
          <cell r="K491">
            <v>0.34</v>
          </cell>
          <cell r="L491">
            <v>849.55</v>
          </cell>
          <cell r="M491" t="str">
            <v>6200.02 - Supplies Special Department</v>
          </cell>
        </row>
        <row r="492">
          <cell r="A492" t="str">
            <v>680.40.85.560-6200.02</v>
          </cell>
          <cell r="B492" t="str">
            <v>6200.02</v>
          </cell>
          <cell r="C492" t="str">
            <v>680.40.85.560</v>
          </cell>
          <cell r="D492">
            <v>5000</v>
          </cell>
          <cell r="E492">
            <v>0</v>
          </cell>
          <cell r="F492">
            <v>5000</v>
          </cell>
          <cell r="G492">
            <v>0</v>
          </cell>
          <cell r="H492">
            <v>0</v>
          </cell>
          <cell r="I492">
            <v>1486.79</v>
          </cell>
          <cell r="J492">
            <v>3513.21</v>
          </cell>
          <cell r="K492">
            <v>0.3</v>
          </cell>
          <cell r="L492">
            <v>1075.43</v>
          </cell>
          <cell r="M492" t="str">
            <v>6200.02 - Supplies Special Department</v>
          </cell>
        </row>
        <row r="493">
          <cell r="A493" t="str">
            <v>680.40.85.680-6200.02</v>
          </cell>
          <cell r="B493" t="str">
            <v>6200.02</v>
          </cell>
          <cell r="C493" t="str">
            <v>680.40.85.680</v>
          </cell>
          <cell r="D493">
            <v>3750</v>
          </cell>
          <cell r="E493">
            <v>0</v>
          </cell>
          <cell r="F493">
            <v>3750</v>
          </cell>
          <cell r="G493">
            <v>0</v>
          </cell>
          <cell r="H493">
            <v>0</v>
          </cell>
          <cell r="I493">
            <v>88.06</v>
          </cell>
          <cell r="J493">
            <v>3661.94</v>
          </cell>
          <cell r="K493">
            <v>0.02</v>
          </cell>
          <cell r="L493">
            <v>427.73</v>
          </cell>
          <cell r="M493" t="str">
            <v>6200.02 - Supplies Special Department</v>
          </cell>
        </row>
        <row r="494">
          <cell r="A494" t="str">
            <v>680.40.85.690-6200.02</v>
          </cell>
          <cell r="B494" t="str">
            <v>6200.02</v>
          </cell>
          <cell r="C494" t="str">
            <v>680.40.85.690</v>
          </cell>
          <cell r="D494">
            <v>10000</v>
          </cell>
          <cell r="E494">
            <v>0</v>
          </cell>
          <cell r="F494">
            <v>10000</v>
          </cell>
          <cell r="G494">
            <v>0</v>
          </cell>
          <cell r="H494">
            <v>2850.69</v>
          </cell>
          <cell r="I494">
            <v>1414.09</v>
          </cell>
          <cell r="J494">
            <v>5735.22</v>
          </cell>
          <cell r="K494">
            <v>0.43</v>
          </cell>
          <cell r="L494">
            <v>1218.74</v>
          </cell>
          <cell r="M494" t="str">
            <v>6200.02 - Supplies Special Department</v>
          </cell>
        </row>
        <row r="495">
          <cell r="A495" t="str">
            <v>680.40.85.700-6200.02</v>
          </cell>
          <cell r="B495" t="str">
            <v>6200.02</v>
          </cell>
          <cell r="C495" t="str">
            <v>680.40.85.700</v>
          </cell>
          <cell r="D495">
            <v>7000</v>
          </cell>
          <cell r="E495">
            <v>0</v>
          </cell>
          <cell r="F495">
            <v>7000</v>
          </cell>
          <cell r="G495">
            <v>0</v>
          </cell>
          <cell r="H495">
            <v>2372.3000000000002</v>
          </cell>
          <cell r="I495">
            <v>32.799999999999997</v>
          </cell>
          <cell r="J495">
            <v>4594.8999999999996</v>
          </cell>
          <cell r="K495">
            <v>0.34</v>
          </cell>
          <cell r="L495">
            <v>3160.21</v>
          </cell>
          <cell r="M495" t="str">
            <v>6200.02 - Supplies Special Department</v>
          </cell>
        </row>
        <row r="496">
          <cell r="A496" t="str">
            <v>700.40.85.015-6200.02</v>
          </cell>
          <cell r="B496" t="str">
            <v>6200.02</v>
          </cell>
          <cell r="C496" t="str">
            <v>700.40.85.015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 t="str">
            <v>+++</v>
          </cell>
          <cell r="L496">
            <v>0</v>
          </cell>
          <cell r="M496" t="str">
            <v>6200.02 - Supplies Special Department</v>
          </cell>
        </row>
        <row r="497">
          <cell r="A497" t="str">
            <v>680.40.85.015-6200.03</v>
          </cell>
          <cell r="B497" t="str">
            <v>6200.03</v>
          </cell>
          <cell r="C497" t="str">
            <v>680.40.85.015</v>
          </cell>
          <cell r="D497">
            <v>2500</v>
          </cell>
          <cell r="E497">
            <v>0</v>
          </cell>
          <cell r="F497">
            <v>2500</v>
          </cell>
          <cell r="G497">
            <v>0</v>
          </cell>
          <cell r="H497">
            <v>0</v>
          </cell>
          <cell r="I497">
            <v>209.38</v>
          </cell>
          <cell r="J497">
            <v>2290.62</v>
          </cell>
          <cell r="K497">
            <v>0.08</v>
          </cell>
          <cell r="L497">
            <v>290.68</v>
          </cell>
          <cell r="M497" t="str">
            <v>6200.03 - Supplies Copier Maintenance &amp; Supplies</v>
          </cell>
        </row>
        <row r="498">
          <cell r="A498" t="str">
            <v>680.40.85.015-6200.04</v>
          </cell>
          <cell r="B498" t="str">
            <v>6200.04</v>
          </cell>
          <cell r="C498" t="str">
            <v>680.40.85.015</v>
          </cell>
          <cell r="D498">
            <v>6000</v>
          </cell>
          <cell r="E498">
            <v>0</v>
          </cell>
          <cell r="F498">
            <v>6000</v>
          </cell>
          <cell r="G498">
            <v>0</v>
          </cell>
          <cell r="H498">
            <v>0</v>
          </cell>
          <cell r="I498">
            <v>802.91</v>
          </cell>
          <cell r="J498">
            <v>5197.09</v>
          </cell>
          <cell r="K498">
            <v>0.13</v>
          </cell>
          <cell r="L498">
            <v>532.39</v>
          </cell>
          <cell r="M498" t="str">
            <v>6200.04 - Supplies Postage</v>
          </cell>
        </row>
        <row r="499">
          <cell r="A499" t="str">
            <v>680.40.85.560-6200.04</v>
          </cell>
          <cell r="B499" t="str">
            <v>6200.04</v>
          </cell>
          <cell r="C499" t="str">
            <v>680.40.85.560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str">
            <v>+++</v>
          </cell>
          <cell r="L499">
            <v>0</v>
          </cell>
          <cell r="M499" t="str">
            <v>6200.04 - Supplies Postage</v>
          </cell>
        </row>
        <row r="500">
          <cell r="A500" t="str">
            <v>680.40.85.015-6200.05</v>
          </cell>
          <cell r="B500" t="str">
            <v>6200.05</v>
          </cell>
          <cell r="C500" t="str">
            <v>680.40.85.015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str">
            <v>+++</v>
          </cell>
          <cell r="L500">
            <v>0</v>
          </cell>
          <cell r="M500" t="str">
            <v>6200.05 - Supplies Gasoline</v>
          </cell>
        </row>
        <row r="501">
          <cell r="A501" t="str">
            <v>680.40.85.560-6200.05</v>
          </cell>
          <cell r="B501" t="str">
            <v>6200.05</v>
          </cell>
          <cell r="C501" t="str">
            <v>680.40.85.560</v>
          </cell>
          <cell r="D501">
            <v>3000</v>
          </cell>
          <cell r="E501">
            <v>0</v>
          </cell>
          <cell r="F501">
            <v>3000</v>
          </cell>
          <cell r="G501">
            <v>0</v>
          </cell>
          <cell r="H501">
            <v>0</v>
          </cell>
          <cell r="I501">
            <v>0</v>
          </cell>
          <cell r="J501">
            <v>3000</v>
          </cell>
          <cell r="K501">
            <v>0</v>
          </cell>
          <cell r="L501">
            <v>524.32000000000005</v>
          </cell>
          <cell r="M501" t="str">
            <v>6200.05 - Supplies Gasoline</v>
          </cell>
        </row>
        <row r="502">
          <cell r="A502" t="str">
            <v>680.40.85.680-6200.05</v>
          </cell>
          <cell r="B502" t="str">
            <v>6200.05</v>
          </cell>
          <cell r="C502" t="str">
            <v>680.40.85.680</v>
          </cell>
          <cell r="D502">
            <v>9000</v>
          </cell>
          <cell r="E502">
            <v>0</v>
          </cell>
          <cell r="F502">
            <v>9000</v>
          </cell>
          <cell r="G502">
            <v>0</v>
          </cell>
          <cell r="H502">
            <v>0</v>
          </cell>
          <cell r="I502">
            <v>0</v>
          </cell>
          <cell r="J502">
            <v>9000</v>
          </cell>
          <cell r="K502">
            <v>0</v>
          </cell>
          <cell r="L502">
            <v>2097.23</v>
          </cell>
          <cell r="M502" t="str">
            <v>6200.05 - Supplies Gasoline</v>
          </cell>
        </row>
        <row r="503">
          <cell r="A503" t="str">
            <v>680.40.85.690-6200.05</v>
          </cell>
          <cell r="B503" t="str">
            <v>6200.05</v>
          </cell>
          <cell r="C503" t="str">
            <v>680.40.85.690</v>
          </cell>
          <cell r="D503">
            <v>27000</v>
          </cell>
          <cell r="E503">
            <v>0</v>
          </cell>
          <cell r="F503">
            <v>27000</v>
          </cell>
          <cell r="G503">
            <v>0</v>
          </cell>
          <cell r="H503">
            <v>0</v>
          </cell>
          <cell r="I503">
            <v>0</v>
          </cell>
          <cell r="J503">
            <v>27000</v>
          </cell>
          <cell r="K503">
            <v>0</v>
          </cell>
          <cell r="L503">
            <v>5767.41</v>
          </cell>
          <cell r="M503" t="str">
            <v>6200.05 - Supplies Gasoline</v>
          </cell>
        </row>
        <row r="504">
          <cell r="A504" t="str">
            <v>680.40.85.700-6200.05</v>
          </cell>
          <cell r="B504" t="str">
            <v>6200.05</v>
          </cell>
          <cell r="C504" t="str">
            <v>680.40.85.700</v>
          </cell>
          <cell r="D504">
            <v>9000</v>
          </cell>
          <cell r="E504">
            <v>0</v>
          </cell>
          <cell r="F504">
            <v>9000</v>
          </cell>
          <cell r="G504">
            <v>0</v>
          </cell>
          <cell r="H504">
            <v>0</v>
          </cell>
          <cell r="I504">
            <v>0</v>
          </cell>
          <cell r="J504">
            <v>9000</v>
          </cell>
          <cell r="K504">
            <v>0</v>
          </cell>
          <cell r="L504">
            <v>2097.23</v>
          </cell>
          <cell r="M504" t="str">
            <v>6200.05 - Supplies Gasoline</v>
          </cell>
        </row>
        <row r="505">
          <cell r="A505" t="str">
            <v>680.05.00.160-6200.09</v>
          </cell>
          <cell r="B505" t="str">
            <v>6200.09</v>
          </cell>
          <cell r="C505" t="str">
            <v>680.05.00.160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 t="str">
            <v>+++</v>
          </cell>
          <cell r="L505">
            <v>0</v>
          </cell>
          <cell r="M505" t="str">
            <v>6200.09 - Supplies Data Processing</v>
          </cell>
        </row>
        <row r="506">
          <cell r="A506" t="str">
            <v>680.40.50.001-6200.09</v>
          </cell>
          <cell r="B506" t="str">
            <v>6200.09</v>
          </cell>
          <cell r="C506" t="str">
            <v>680.40.50.001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 t="str">
            <v>+++</v>
          </cell>
          <cell r="L506">
            <v>0</v>
          </cell>
          <cell r="M506" t="str">
            <v>6200.09 - Supplies Data Processing</v>
          </cell>
        </row>
        <row r="507">
          <cell r="A507" t="str">
            <v>680.40.85.015-6200.09</v>
          </cell>
          <cell r="B507" t="str">
            <v>6200.09</v>
          </cell>
          <cell r="C507" t="str">
            <v>680.40.85.015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 t="str">
            <v>+++</v>
          </cell>
          <cell r="L507">
            <v>0</v>
          </cell>
          <cell r="M507" t="str">
            <v>6200.09 - Supplies Data Processing</v>
          </cell>
        </row>
        <row r="508">
          <cell r="A508" t="str">
            <v>680.40.85.560-6200.09</v>
          </cell>
          <cell r="B508" t="str">
            <v>6200.09</v>
          </cell>
          <cell r="C508" t="str">
            <v>680.40.85.560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 t="str">
            <v>+++</v>
          </cell>
          <cell r="L508">
            <v>0</v>
          </cell>
          <cell r="M508" t="str">
            <v>6200.09 - Supplies Data Processing</v>
          </cell>
        </row>
        <row r="509">
          <cell r="A509" t="str">
            <v>680.40.85.680-6200.09</v>
          </cell>
          <cell r="B509" t="str">
            <v>6200.09</v>
          </cell>
          <cell r="C509" t="str">
            <v>680.40.85.680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str">
            <v>+++</v>
          </cell>
          <cell r="L509">
            <v>0</v>
          </cell>
          <cell r="M509" t="str">
            <v>6200.09 - Supplies Data Processing</v>
          </cell>
        </row>
        <row r="510">
          <cell r="A510" t="str">
            <v>690.40.85.015-6200.09</v>
          </cell>
          <cell r="B510" t="str">
            <v>6200.09</v>
          </cell>
          <cell r="C510" t="str">
            <v>690.40.85.015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 t="str">
            <v>+++</v>
          </cell>
          <cell r="L510">
            <v>0</v>
          </cell>
          <cell r="M510" t="str">
            <v>6200.09 - Supplies Data Processing</v>
          </cell>
        </row>
        <row r="511">
          <cell r="A511" t="str">
            <v>700.40.85.015-6200.09</v>
          </cell>
          <cell r="B511" t="str">
            <v>6200.09</v>
          </cell>
          <cell r="C511" t="str">
            <v>700.40.85.015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 t="str">
            <v>+++</v>
          </cell>
          <cell r="L511">
            <v>0</v>
          </cell>
          <cell r="M511" t="str">
            <v>6200.09 - Supplies Data Processing</v>
          </cell>
        </row>
        <row r="512">
          <cell r="A512" t="str">
            <v>680.40.85.015-6200.10</v>
          </cell>
          <cell r="B512" t="str">
            <v>6200.10</v>
          </cell>
          <cell r="C512" t="str">
            <v>680.40.85.015</v>
          </cell>
          <cell r="D512">
            <v>3000</v>
          </cell>
          <cell r="E512">
            <v>0</v>
          </cell>
          <cell r="F512">
            <v>3000</v>
          </cell>
          <cell r="G512">
            <v>0</v>
          </cell>
          <cell r="H512">
            <v>0</v>
          </cell>
          <cell r="I512">
            <v>0</v>
          </cell>
          <cell r="J512">
            <v>3000</v>
          </cell>
          <cell r="K512">
            <v>0</v>
          </cell>
          <cell r="L512">
            <v>0</v>
          </cell>
          <cell r="M512" t="str">
            <v>6200.10 - Supplies Protective Clothing</v>
          </cell>
        </row>
        <row r="513">
          <cell r="A513" t="str">
            <v>680.40.85.690-6200.12</v>
          </cell>
          <cell r="B513" t="str">
            <v>6200.12</v>
          </cell>
          <cell r="C513" t="str">
            <v>680.40.85.690</v>
          </cell>
          <cell r="D513">
            <v>5000</v>
          </cell>
          <cell r="E513">
            <v>0</v>
          </cell>
          <cell r="F513">
            <v>5000</v>
          </cell>
          <cell r="G513">
            <v>0</v>
          </cell>
          <cell r="H513">
            <v>0</v>
          </cell>
          <cell r="I513">
            <v>131.47999999999999</v>
          </cell>
          <cell r="J513">
            <v>4868.5200000000004</v>
          </cell>
          <cell r="K513">
            <v>0.03</v>
          </cell>
          <cell r="L513">
            <v>871.21</v>
          </cell>
          <cell r="M513" t="str">
            <v>6200.12 - Supplies CNG</v>
          </cell>
        </row>
        <row r="514">
          <cell r="A514" t="str">
            <v>680.40.85.015-6280.13</v>
          </cell>
          <cell r="B514" t="str">
            <v>6280.13</v>
          </cell>
          <cell r="C514" t="str">
            <v>680.40.85.015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str">
            <v>+++</v>
          </cell>
          <cell r="L514">
            <v>0</v>
          </cell>
          <cell r="M514" t="str">
            <v>6280.13 - Supplies-Public Works Laboratory</v>
          </cell>
        </row>
        <row r="515">
          <cell r="A515" t="str">
            <v>680.40.85.560-6280.13</v>
          </cell>
          <cell r="B515" t="str">
            <v>6280.13</v>
          </cell>
          <cell r="C515" t="str">
            <v>680.40.85.560</v>
          </cell>
          <cell r="D515">
            <v>35000</v>
          </cell>
          <cell r="E515">
            <v>6551</v>
          </cell>
          <cell r="F515">
            <v>41551</v>
          </cell>
          <cell r="G515">
            <v>0</v>
          </cell>
          <cell r="H515">
            <v>10670.87</v>
          </cell>
          <cell r="I515">
            <v>2122.37</v>
          </cell>
          <cell r="J515">
            <v>28757.759999999998</v>
          </cell>
          <cell r="K515">
            <v>0.31</v>
          </cell>
          <cell r="L515">
            <v>5297.87</v>
          </cell>
          <cell r="M515" t="str">
            <v>6280.13 - Supplies-Public Works Laboratory</v>
          </cell>
        </row>
        <row r="516">
          <cell r="A516" t="str">
            <v>680.40.85.560-6280.14</v>
          </cell>
          <cell r="B516" t="str">
            <v>6280.14</v>
          </cell>
          <cell r="C516" t="str">
            <v>680.40.85.560</v>
          </cell>
          <cell r="D516">
            <v>1000</v>
          </cell>
          <cell r="E516">
            <v>0</v>
          </cell>
          <cell r="F516">
            <v>1000</v>
          </cell>
          <cell r="G516">
            <v>0</v>
          </cell>
          <cell r="H516">
            <v>0</v>
          </cell>
          <cell r="I516">
            <v>0</v>
          </cell>
          <cell r="J516">
            <v>1000</v>
          </cell>
          <cell r="K516">
            <v>0</v>
          </cell>
          <cell r="L516">
            <v>0</v>
          </cell>
          <cell r="M516" t="str">
            <v>6280.14 - Supplies-Public Works Protective Clothing</v>
          </cell>
        </row>
        <row r="517">
          <cell r="A517" t="str">
            <v>680.40.85.680-6280.14</v>
          </cell>
          <cell r="B517" t="str">
            <v>6280.14</v>
          </cell>
          <cell r="C517" t="str">
            <v>680.40.85.680</v>
          </cell>
          <cell r="D517">
            <v>1200</v>
          </cell>
          <cell r="E517">
            <v>0</v>
          </cell>
          <cell r="F517">
            <v>1200</v>
          </cell>
          <cell r="G517">
            <v>0</v>
          </cell>
          <cell r="H517">
            <v>0</v>
          </cell>
          <cell r="I517">
            <v>0</v>
          </cell>
          <cell r="J517">
            <v>1200</v>
          </cell>
          <cell r="K517">
            <v>0</v>
          </cell>
          <cell r="L517">
            <v>0</v>
          </cell>
          <cell r="M517" t="str">
            <v>6280.14 - Supplies-Public Works Protective Clothing</v>
          </cell>
        </row>
        <row r="518">
          <cell r="A518" t="str">
            <v>680.40.85.690-6280.14</v>
          </cell>
          <cell r="B518" t="str">
            <v>6280.14</v>
          </cell>
          <cell r="C518" t="str">
            <v>680.40.85.690</v>
          </cell>
          <cell r="D518">
            <v>3000</v>
          </cell>
          <cell r="E518">
            <v>0</v>
          </cell>
          <cell r="F518">
            <v>3000</v>
          </cell>
          <cell r="G518">
            <v>0</v>
          </cell>
          <cell r="H518">
            <v>0</v>
          </cell>
          <cell r="I518">
            <v>1485.81</v>
          </cell>
          <cell r="J518">
            <v>1514.19</v>
          </cell>
          <cell r="K518">
            <v>0.5</v>
          </cell>
          <cell r="L518">
            <v>1621.76</v>
          </cell>
          <cell r="M518" t="str">
            <v>6280.14 - Supplies-Public Works Protective Clothing</v>
          </cell>
        </row>
        <row r="519">
          <cell r="A519" t="str">
            <v>680.40.85.700-6280.14</v>
          </cell>
          <cell r="B519" t="str">
            <v>6280.14</v>
          </cell>
          <cell r="C519" t="str">
            <v>680.40.85.700</v>
          </cell>
          <cell r="D519">
            <v>2500</v>
          </cell>
          <cell r="E519">
            <v>0</v>
          </cell>
          <cell r="F519">
            <v>2500</v>
          </cell>
          <cell r="G519">
            <v>0</v>
          </cell>
          <cell r="H519">
            <v>0</v>
          </cell>
          <cell r="I519">
            <v>378.1</v>
          </cell>
          <cell r="J519">
            <v>2121.9</v>
          </cell>
          <cell r="K519">
            <v>0.15</v>
          </cell>
          <cell r="L519">
            <v>0</v>
          </cell>
          <cell r="M519" t="str">
            <v>6280.14 - Supplies-Public Works Protective Clothing</v>
          </cell>
        </row>
        <row r="520">
          <cell r="A520" t="str">
            <v>670.40.75.610-6280.25</v>
          </cell>
          <cell r="B520" t="str">
            <v>6280.25</v>
          </cell>
          <cell r="C520" t="str">
            <v>670.40.75.610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str">
            <v>+++</v>
          </cell>
          <cell r="L520">
            <v>0</v>
          </cell>
          <cell r="M520" t="str">
            <v>6280.25 - Supplies-Public Works Collection Containers</v>
          </cell>
        </row>
        <row r="521">
          <cell r="A521" t="str">
            <v>670.40.75.620-6280.26</v>
          </cell>
          <cell r="B521" t="str">
            <v>6280.26</v>
          </cell>
          <cell r="C521" t="str">
            <v>670.40.75.620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str">
            <v>+++</v>
          </cell>
          <cell r="L521">
            <v>0</v>
          </cell>
          <cell r="M521" t="str">
            <v>6280.26 - Supplies-Public Works 3 Cart System Containers</v>
          </cell>
        </row>
        <row r="522">
          <cell r="A522" t="str">
            <v>680.40.85.015-6280.27</v>
          </cell>
          <cell r="B522" t="str">
            <v>6280.27</v>
          </cell>
          <cell r="C522" t="str">
            <v>680.40.85.015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str">
            <v>+++</v>
          </cell>
          <cell r="L522">
            <v>0</v>
          </cell>
          <cell r="M522" t="str">
            <v>6280.27 - Supplies-Public Works SSJID Surface Water</v>
          </cell>
        </row>
        <row r="523">
          <cell r="A523" t="str">
            <v>680.40.85.560-6280.27</v>
          </cell>
          <cell r="B523" t="str">
            <v>6280.27</v>
          </cell>
          <cell r="C523" t="str">
            <v>680.40.85.560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str">
            <v>+++</v>
          </cell>
          <cell r="L523">
            <v>0</v>
          </cell>
          <cell r="M523" t="str">
            <v>6280.27 - Supplies-Public Works SSJID Surface Water</v>
          </cell>
        </row>
        <row r="524">
          <cell r="A524" t="str">
            <v>680.40.85.680-6280.27</v>
          </cell>
          <cell r="B524" t="str">
            <v>6280.27</v>
          </cell>
          <cell r="C524" t="str">
            <v>680.40.85.680</v>
          </cell>
          <cell r="D524">
            <v>3500000</v>
          </cell>
          <cell r="E524">
            <v>0</v>
          </cell>
          <cell r="F524">
            <v>3500000</v>
          </cell>
          <cell r="G524">
            <v>0</v>
          </cell>
          <cell r="H524">
            <v>0</v>
          </cell>
          <cell r="I524">
            <v>660909.05000000005</v>
          </cell>
          <cell r="J524">
            <v>2839090.95</v>
          </cell>
          <cell r="K524">
            <v>0.19</v>
          </cell>
          <cell r="L524">
            <v>617366.96</v>
          </cell>
          <cell r="M524" t="str">
            <v>6280.27 - Supplies-Public Works SSJID Surface Water</v>
          </cell>
        </row>
        <row r="525">
          <cell r="A525" t="str">
            <v>680.40.85.015-6280.28</v>
          </cell>
          <cell r="B525" t="str">
            <v>6280.28</v>
          </cell>
          <cell r="C525" t="str">
            <v>680.40.85.015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str">
            <v>+++</v>
          </cell>
          <cell r="L525">
            <v>0</v>
          </cell>
          <cell r="M525" t="str">
            <v>6280.28 - Supplies-Public Works Water Treatment Chemicals</v>
          </cell>
        </row>
        <row r="526">
          <cell r="A526" t="str">
            <v>680.40.85.560-6280.28</v>
          </cell>
          <cell r="B526" t="str">
            <v>6280.28</v>
          </cell>
          <cell r="C526" t="str">
            <v>680.40.85.560</v>
          </cell>
          <cell r="D526">
            <v>85000</v>
          </cell>
          <cell r="E526">
            <v>0</v>
          </cell>
          <cell r="F526">
            <v>85000</v>
          </cell>
          <cell r="G526">
            <v>0</v>
          </cell>
          <cell r="H526">
            <v>19991.759999999998</v>
          </cell>
          <cell r="I526">
            <v>14762.96</v>
          </cell>
          <cell r="J526">
            <v>50245.279999999999</v>
          </cell>
          <cell r="K526">
            <v>0.41</v>
          </cell>
          <cell r="L526">
            <v>7959.77</v>
          </cell>
          <cell r="M526" t="str">
            <v>6280.28 - Supplies-Public Works Water Treatment Chemicals</v>
          </cell>
        </row>
        <row r="527">
          <cell r="A527" t="str">
            <v>680.40.85.015-6280.29</v>
          </cell>
          <cell r="B527" t="str">
            <v>6280.29</v>
          </cell>
          <cell r="C527" t="str">
            <v>680.40.85.015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 t="str">
            <v>+++</v>
          </cell>
          <cell r="L527">
            <v>0</v>
          </cell>
          <cell r="M527" t="str">
            <v>6280.29 - Supplies-Public Works Water Treatment</v>
          </cell>
        </row>
        <row r="528">
          <cell r="A528" t="str">
            <v>680.40.85.560-6280.29</v>
          </cell>
          <cell r="B528" t="str">
            <v>6280.29</v>
          </cell>
          <cell r="C528" t="str">
            <v>680.40.85.560</v>
          </cell>
          <cell r="D528">
            <v>1000000</v>
          </cell>
          <cell r="E528">
            <v>0</v>
          </cell>
          <cell r="F528">
            <v>1000000</v>
          </cell>
          <cell r="G528">
            <v>0</v>
          </cell>
          <cell r="H528">
            <v>0</v>
          </cell>
          <cell r="I528">
            <v>1444.01</v>
          </cell>
          <cell r="J528">
            <v>998555.99</v>
          </cell>
          <cell r="K528">
            <v>0</v>
          </cell>
          <cell r="L528">
            <v>179943.73</v>
          </cell>
          <cell r="M528" t="str">
            <v>6280.29 - Supplies-Public Works Water Treatment</v>
          </cell>
        </row>
        <row r="529">
          <cell r="A529" t="str">
            <v>680.40.85.015-6280.30</v>
          </cell>
          <cell r="B529" t="str">
            <v>6280.30</v>
          </cell>
          <cell r="C529" t="str">
            <v>680.40.85.015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 t="str">
            <v>+++</v>
          </cell>
          <cell r="L529">
            <v>0</v>
          </cell>
          <cell r="M529" t="str">
            <v>6280.30 - Supplies-Public Works Automated &amp; Hand Tools</v>
          </cell>
        </row>
        <row r="530">
          <cell r="A530" t="str">
            <v>680.40.85.560-6280.30</v>
          </cell>
          <cell r="B530" t="str">
            <v>6280.30</v>
          </cell>
          <cell r="C530" t="str">
            <v>680.40.85.560</v>
          </cell>
          <cell r="D530">
            <v>3000</v>
          </cell>
          <cell r="E530">
            <v>0</v>
          </cell>
          <cell r="F530">
            <v>3000</v>
          </cell>
          <cell r="G530">
            <v>0</v>
          </cell>
          <cell r="H530">
            <v>0</v>
          </cell>
          <cell r="I530">
            <v>409.31</v>
          </cell>
          <cell r="J530">
            <v>2590.69</v>
          </cell>
          <cell r="K530">
            <v>0.14000000000000001</v>
          </cell>
          <cell r="L530">
            <v>0</v>
          </cell>
          <cell r="M530" t="str">
            <v>6280.30 - Supplies-Public Works Automated &amp; Hand Tools</v>
          </cell>
        </row>
        <row r="531">
          <cell r="A531" t="str">
            <v>680.40.85.680-6280.30</v>
          </cell>
          <cell r="B531" t="str">
            <v>6280.30</v>
          </cell>
          <cell r="C531" t="str">
            <v>680.40.85.680</v>
          </cell>
          <cell r="D531">
            <v>2000</v>
          </cell>
          <cell r="E531">
            <v>0</v>
          </cell>
          <cell r="F531">
            <v>2000</v>
          </cell>
          <cell r="G531">
            <v>0</v>
          </cell>
          <cell r="H531">
            <v>0</v>
          </cell>
          <cell r="I531">
            <v>0</v>
          </cell>
          <cell r="J531">
            <v>2000</v>
          </cell>
          <cell r="K531">
            <v>0</v>
          </cell>
          <cell r="L531">
            <v>0</v>
          </cell>
          <cell r="M531" t="str">
            <v>6280.30 - Supplies-Public Works Automated &amp; Hand Tools</v>
          </cell>
        </row>
        <row r="532">
          <cell r="A532" t="str">
            <v>680.40.85.690-6280.30</v>
          </cell>
          <cell r="B532" t="str">
            <v>6280.30</v>
          </cell>
          <cell r="C532" t="str">
            <v>680.40.85.690</v>
          </cell>
          <cell r="D532">
            <v>20000</v>
          </cell>
          <cell r="E532">
            <v>0</v>
          </cell>
          <cell r="F532">
            <v>20000</v>
          </cell>
          <cell r="G532">
            <v>0</v>
          </cell>
          <cell r="H532">
            <v>0</v>
          </cell>
          <cell r="I532">
            <v>1130.73</v>
          </cell>
          <cell r="J532">
            <v>18869.27</v>
          </cell>
          <cell r="K532">
            <v>0.06</v>
          </cell>
          <cell r="L532">
            <v>8645.32</v>
          </cell>
          <cell r="M532" t="str">
            <v>6280.30 - Supplies-Public Works Automated &amp; Hand Tools</v>
          </cell>
        </row>
        <row r="533">
          <cell r="A533" t="str">
            <v>680.40.85.700-6280.30</v>
          </cell>
          <cell r="B533" t="str">
            <v>6280.30</v>
          </cell>
          <cell r="C533" t="str">
            <v>680.40.85.700</v>
          </cell>
          <cell r="D533">
            <v>6000</v>
          </cell>
          <cell r="E533">
            <v>0</v>
          </cell>
          <cell r="F533">
            <v>6000</v>
          </cell>
          <cell r="G533">
            <v>0</v>
          </cell>
          <cell r="H533">
            <v>0</v>
          </cell>
          <cell r="I533">
            <v>95.92</v>
          </cell>
          <cell r="J533">
            <v>5904.08</v>
          </cell>
          <cell r="K533">
            <v>0.02</v>
          </cell>
          <cell r="L533">
            <v>0</v>
          </cell>
          <cell r="M533" t="str">
            <v>6280.30 - Supplies-Public Works Automated &amp; Hand Tools</v>
          </cell>
        </row>
        <row r="534">
          <cell r="A534" t="str">
            <v>680.40.85.015-6280.31</v>
          </cell>
          <cell r="B534" t="str">
            <v>6280.31</v>
          </cell>
          <cell r="C534" t="str">
            <v>680.40.85.015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str">
            <v>+++</v>
          </cell>
          <cell r="L534">
            <v>0</v>
          </cell>
          <cell r="M534" t="str">
            <v>6280.31 - Supplies-Public Works Water Conservation</v>
          </cell>
        </row>
        <row r="535">
          <cell r="A535" t="str">
            <v>680.40.85.560-6280.31</v>
          </cell>
          <cell r="B535" t="str">
            <v>6280.31</v>
          </cell>
          <cell r="C535" t="str">
            <v>680.40.85.560</v>
          </cell>
          <cell r="D535">
            <v>100000</v>
          </cell>
          <cell r="E535">
            <v>0</v>
          </cell>
          <cell r="F535">
            <v>100000</v>
          </cell>
          <cell r="G535">
            <v>0</v>
          </cell>
          <cell r="H535">
            <v>0</v>
          </cell>
          <cell r="I535">
            <v>8625</v>
          </cell>
          <cell r="J535">
            <v>91375</v>
          </cell>
          <cell r="K535">
            <v>0.09</v>
          </cell>
          <cell r="L535">
            <v>19408.27</v>
          </cell>
          <cell r="M535" t="str">
            <v>6280.31 - Supplies-Public Works Water Conservation</v>
          </cell>
        </row>
        <row r="536">
          <cell r="A536" t="str">
            <v>680.40.85.015-6280.32</v>
          </cell>
          <cell r="B536" t="str">
            <v>6280.32</v>
          </cell>
          <cell r="C536" t="str">
            <v>680.40.85.015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str">
            <v>+++</v>
          </cell>
          <cell r="L536">
            <v>0</v>
          </cell>
          <cell r="M536" t="str">
            <v>6280.32 - Supplies-Public Works Water Distribution System</v>
          </cell>
        </row>
        <row r="537">
          <cell r="A537" t="str">
            <v>680.40.85.690-6280.32</v>
          </cell>
          <cell r="B537" t="str">
            <v>6280.32</v>
          </cell>
          <cell r="C537" t="str">
            <v>680.40.85.690</v>
          </cell>
          <cell r="D537">
            <v>75000</v>
          </cell>
          <cell r="E537">
            <v>3679</v>
          </cell>
          <cell r="F537">
            <v>78679</v>
          </cell>
          <cell r="G537">
            <v>0</v>
          </cell>
          <cell r="H537">
            <v>20857.57</v>
          </cell>
          <cell r="I537">
            <v>11706.2</v>
          </cell>
          <cell r="J537">
            <v>46115.23</v>
          </cell>
          <cell r="K537">
            <v>0.41</v>
          </cell>
          <cell r="L537">
            <v>15178.89</v>
          </cell>
          <cell r="M537" t="str">
            <v>6280.32 - Supplies-Public Works Water Distribution System</v>
          </cell>
        </row>
        <row r="538">
          <cell r="A538" t="str">
            <v>680.40.85.700-6280.32</v>
          </cell>
          <cell r="B538" t="str">
            <v>6280.32</v>
          </cell>
          <cell r="C538" t="str">
            <v>680.40.85.700</v>
          </cell>
          <cell r="D538">
            <v>4000</v>
          </cell>
          <cell r="E538">
            <v>0</v>
          </cell>
          <cell r="F538">
            <v>4000</v>
          </cell>
          <cell r="G538">
            <v>0</v>
          </cell>
          <cell r="H538">
            <v>0</v>
          </cell>
          <cell r="I538">
            <v>339.69</v>
          </cell>
          <cell r="J538">
            <v>3660.31</v>
          </cell>
          <cell r="K538">
            <v>0.08</v>
          </cell>
          <cell r="L538">
            <v>102.3</v>
          </cell>
          <cell r="M538" t="str">
            <v>6280.32 - Supplies-Public Works Water Distribution System</v>
          </cell>
        </row>
        <row r="539">
          <cell r="A539" t="str">
            <v>680.40.85.015-6280.33</v>
          </cell>
          <cell r="B539" t="str">
            <v>6280.33</v>
          </cell>
          <cell r="C539" t="str">
            <v>680.40.85.015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 t="str">
            <v>+++</v>
          </cell>
          <cell r="L539">
            <v>0</v>
          </cell>
          <cell r="M539" t="str">
            <v>6280.33 - Supplies-Public Works Fire Hydrants</v>
          </cell>
        </row>
        <row r="540">
          <cell r="A540" t="str">
            <v>680.40.85.690-6280.33</v>
          </cell>
          <cell r="B540" t="str">
            <v>6280.33</v>
          </cell>
          <cell r="C540" t="str">
            <v>680.40.85.690</v>
          </cell>
          <cell r="D540">
            <v>25000</v>
          </cell>
          <cell r="E540">
            <v>0</v>
          </cell>
          <cell r="F540">
            <v>25000</v>
          </cell>
          <cell r="G540">
            <v>0</v>
          </cell>
          <cell r="H540">
            <v>0</v>
          </cell>
          <cell r="I540">
            <v>0</v>
          </cell>
          <cell r="J540">
            <v>25000</v>
          </cell>
          <cell r="K540">
            <v>0</v>
          </cell>
          <cell r="L540">
            <v>1549.31</v>
          </cell>
          <cell r="M540" t="str">
            <v>6280.33 - Supplies-Public Works Fire Hydrants</v>
          </cell>
        </row>
        <row r="541">
          <cell r="A541" t="str">
            <v>680.40.85.015-6280.34</v>
          </cell>
          <cell r="B541" t="str">
            <v>6280.34</v>
          </cell>
          <cell r="C541" t="str">
            <v>680.40.85.015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str">
            <v>+++</v>
          </cell>
          <cell r="L541">
            <v>0</v>
          </cell>
          <cell r="M541" t="str">
            <v>6280.34 - Supplies-Public Works Wells &amp; Pumps</v>
          </cell>
        </row>
        <row r="542">
          <cell r="A542" t="str">
            <v>680.40.85.560-6280.34</v>
          </cell>
          <cell r="B542" t="str">
            <v>6280.34</v>
          </cell>
          <cell r="C542" t="str">
            <v>680.40.85.560</v>
          </cell>
          <cell r="D542">
            <v>25000</v>
          </cell>
          <cell r="E542">
            <v>0</v>
          </cell>
          <cell r="F542">
            <v>25000</v>
          </cell>
          <cell r="G542">
            <v>0</v>
          </cell>
          <cell r="H542">
            <v>14618.11</v>
          </cell>
          <cell r="I542">
            <v>1356.89</v>
          </cell>
          <cell r="J542">
            <v>9025</v>
          </cell>
          <cell r="K542">
            <v>0.64</v>
          </cell>
          <cell r="L542">
            <v>1115.8800000000001</v>
          </cell>
          <cell r="M542" t="str">
            <v>6280.34 - Supplies-Public Works Wells &amp; Pumps</v>
          </cell>
        </row>
        <row r="543">
          <cell r="A543" t="str">
            <v>680.40.85.680-6280.34</v>
          </cell>
          <cell r="B543" t="str">
            <v>6280.34</v>
          </cell>
          <cell r="C543" t="str">
            <v>680.40.85.680</v>
          </cell>
          <cell r="D543">
            <v>55000</v>
          </cell>
          <cell r="E543">
            <v>0</v>
          </cell>
          <cell r="F543">
            <v>55000</v>
          </cell>
          <cell r="G543">
            <v>0</v>
          </cell>
          <cell r="H543">
            <v>2462</v>
          </cell>
          <cell r="I543">
            <v>11528.35</v>
          </cell>
          <cell r="J543">
            <v>41009.65</v>
          </cell>
          <cell r="K543">
            <v>0.25</v>
          </cell>
          <cell r="L543">
            <v>9867.84</v>
          </cell>
          <cell r="M543" t="str">
            <v>6280.34 - Supplies-Public Works Wells &amp; Pumps</v>
          </cell>
        </row>
        <row r="544">
          <cell r="A544" t="str">
            <v>680.40.85.015-6280.35</v>
          </cell>
          <cell r="B544" t="str">
            <v>6280.35</v>
          </cell>
          <cell r="C544" t="str">
            <v>680.40.85.015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+++</v>
          </cell>
          <cell r="L544">
            <v>0</v>
          </cell>
          <cell r="M544" t="str">
            <v>6280.35 - Supplies-Public Works Water Meters &amp; Boxes</v>
          </cell>
        </row>
        <row r="545">
          <cell r="A545" t="str">
            <v>680.40.85.700-6280.35</v>
          </cell>
          <cell r="B545" t="str">
            <v>6280.35</v>
          </cell>
          <cell r="C545" t="str">
            <v>680.40.85.700</v>
          </cell>
          <cell r="D545">
            <v>700000</v>
          </cell>
          <cell r="E545">
            <v>16307</v>
          </cell>
          <cell r="F545">
            <v>716307</v>
          </cell>
          <cell r="G545">
            <v>0</v>
          </cell>
          <cell r="H545">
            <v>16305.28</v>
          </cell>
          <cell r="I545">
            <v>342.07</v>
          </cell>
          <cell r="J545">
            <v>699659.65</v>
          </cell>
          <cell r="K545">
            <v>0.02</v>
          </cell>
          <cell r="L545">
            <v>42084.14</v>
          </cell>
          <cell r="M545" t="str">
            <v>6280.35 - Supplies-Public Works Water Meters &amp; Boxes</v>
          </cell>
        </row>
        <row r="546">
          <cell r="A546" t="str">
            <v>690.40.85.015-6280.35</v>
          </cell>
          <cell r="B546" t="str">
            <v>6280.35</v>
          </cell>
          <cell r="C546" t="str">
            <v>690.40.85.015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+++</v>
          </cell>
          <cell r="L546">
            <v>0</v>
          </cell>
          <cell r="M546" t="str">
            <v>6280.35 - Supplies-Public Works Water Meters &amp; Boxes</v>
          </cell>
        </row>
        <row r="547">
          <cell r="A547" t="str">
            <v>690.40.85.700-6280.35</v>
          </cell>
          <cell r="B547" t="str">
            <v>6280.35</v>
          </cell>
          <cell r="C547" t="str">
            <v>690.40.85.700</v>
          </cell>
          <cell r="D547">
            <v>350000</v>
          </cell>
          <cell r="E547">
            <v>0</v>
          </cell>
          <cell r="F547">
            <v>350000</v>
          </cell>
          <cell r="G547">
            <v>0</v>
          </cell>
          <cell r="H547">
            <v>0</v>
          </cell>
          <cell r="I547">
            <v>0</v>
          </cell>
          <cell r="J547">
            <v>350000</v>
          </cell>
          <cell r="K547">
            <v>0</v>
          </cell>
          <cell r="L547">
            <v>16372.83</v>
          </cell>
          <cell r="M547" t="str">
            <v>6280.35 - Supplies-Public Works Water Meters &amp; Boxes</v>
          </cell>
        </row>
        <row r="548">
          <cell r="A548" t="str">
            <v>680.05.00.160-6280.40</v>
          </cell>
          <cell r="B548" t="str">
            <v>6280.40</v>
          </cell>
          <cell r="C548" t="str">
            <v>680.05.00.160</v>
          </cell>
          <cell r="D548">
            <v>2500</v>
          </cell>
          <cell r="E548">
            <v>343</v>
          </cell>
          <cell r="F548">
            <v>2843</v>
          </cell>
          <cell r="G548">
            <v>0</v>
          </cell>
          <cell r="H548">
            <v>0</v>
          </cell>
          <cell r="I548">
            <v>457.28</v>
          </cell>
          <cell r="J548">
            <v>2385.7199999999998</v>
          </cell>
          <cell r="K548">
            <v>0.16</v>
          </cell>
          <cell r="L548">
            <v>713.17</v>
          </cell>
          <cell r="M548" t="str">
            <v>6280.40 - Supplies-Public Works Support Department</v>
          </cell>
        </row>
        <row r="549">
          <cell r="A549" t="str">
            <v>680.40.85.015-6280.40</v>
          </cell>
          <cell r="B549" t="str">
            <v>6280.40</v>
          </cell>
          <cell r="C549" t="str">
            <v>680.40.85.015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+++</v>
          </cell>
          <cell r="L549">
            <v>0</v>
          </cell>
          <cell r="M549" t="str">
            <v>6280.40 - Supplies-Public Works Support Department</v>
          </cell>
        </row>
        <row r="550">
          <cell r="A550" t="str">
            <v>680.40.85.015-6300.01</v>
          </cell>
          <cell r="B550" t="str">
            <v>6300.01</v>
          </cell>
          <cell r="C550" t="str">
            <v>680.40.85.015</v>
          </cell>
          <cell r="D550">
            <v>6375</v>
          </cell>
          <cell r="E550">
            <v>0</v>
          </cell>
          <cell r="F550">
            <v>6375</v>
          </cell>
          <cell r="G550">
            <v>0</v>
          </cell>
          <cell r="H550">
            <v>0</v>
          </cell>
          <cell r="I550">
            <v>0</v>
          </cell>
          <cell r="J550">
            <v>6375</v>
          </cell>
          <cell r="K550">
            <v>0</v>
          </cell>
          <cell r="L550">
            <v>192</v>
          </cell>
          <cell r="M550" t="str">
            <v>6300.01 - Dues &amp; Subscriptions Memberships</v>
          </cell>
        </row>
        <row r="551">
          <cell r="A551" t="str">
            <v>680.40.85.560-6300.01</v>
          </cell>
          <cell r="B551" t="str">
            <v>6300.01</v>
          </cell>
          <cell r="C551" t="str">
            <v>680.40.85.560</v>
          </cell>
          <cell r="D551">
            <v>7000</v>
          </cell>
          <cell r="E551">
            <v>0</v>
          </cell>
          <cell r="F551">
            <v>7000</v>
          </cell>
          <cell r="G551">
            <v>0</v>
          </cell>
          <cell r="H551">
            <v>0</v>
          </cell>
          <cell r="I551">
            <v>0</v>
          </cell>
          <cell r="J551">
            <v>7000</v>
          </cell>
          <cell r="K551">
            <v>0</v>
          </cell>
          <cell r="L551">
            <v>-28.82</v>
          </cell>
          <cell r="M551" t="str">
            <v>6300.01 - Dues &amp; Subscriptions Memberships</v>
          </cell>
        </row>
        <row r="552">
          <cell r="A552" t="str">
            <v>680.40.85.680-6300.01</v>
          </cell>
          <cell r="B552" t="str">
            <v>6300.01</v>
          </cell>
          <cell r="C552" t="str">
            <v>680.40.85.680</v>
          </cell>
          <cell r="D552">
            <v>1500</v>
          </cell>
          <cell r="E552">
            <v>0</v>
          </cell>
          <cell r="F552">
            <v>1500</v>
          </cell>
          <cell r="G552">
            <v>0</v>
          </cell>
          <cell r="H552">
            <v>0</v>
          </cell>
          <cell r="I552">
            <v>0</v>
          </cell>
          <cell r="J552">
            <v>1500</v>
          </cell>
          <cell r="K552">
            <v>0</v>
          </cell>
          <cell r="L552">
            <v>0</v>
          </cell>
          <cell r="M552" t="str">
            <v>6300.01 - Dues &amp; Subscriptions Memberships</v>
          </cell>
        </row>
        <row r="553">
          <cell r="A553" t="str">
            <v>680.40.85.690-6300.01</v>
          </cell>
          <cell r="B553" t="str">
            <v>6300.01</v>
          </cell>
          <cell r="C553" t="str">
            <v>680.40.85.690</v>
          </cell>
          <cell r="D553">
            <v>1000</v>
          </cell>
          <cell r="E553">
            <v>0</v>
          </cell>
          <cell r="F553">
            <v>1000</v>
          </cell>
          <cell r="G553">
            <v>0</v>
          </cell>
          <cell r="H553">
            <v>0</v>
          </cell>
          <cell r="I553">
            <v>1900.15</v>
          </cell>
          <cell r="J553">
            <v>-900.15</v>
          </cell>
          <cell r="K553">
            <v>1.9</v>
          </cell>
          <cell r="L553">
            <v>1378.24</v>
          </cell>
          <cell r="M553" t="str">
            <v>6300.01 - Dues &amp; Subscriptions Memberships</v>
          </cell>
        </row>
        <row r="554">
          <cell r="A554" t="str">
            <v>680.40.85.015-6300.02</v>
          </cell>
          <cell r="B554" t="str">
            <v>6300.02</v>
          </cell>
          <cell r="C554" t="str">
            <v>680.40.85.015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str">
            <v>+++</v>
          </cell>
          <cell r="L554">
            <v>0</v>
          </cell>
          <cell r="M554" t="str">
            <v>6300.02 - Dues &amp; Subscriptions Publications</v>
          </cell>
        </row>
        <row r="555">
          <cell r="A555" t="str">
            <v>680.40.85.015-6350.01</v>
          </cell>
          <cell r="B555" t="str">
            <v>6350.01</v>
          </cell>
          <cell r="C555" t="str">
            <v>680.40.85.015</v>
          </cell>
          <cell r="D555">
            <v>600</v>
          </cell>
          <cell r="E555">
            <v>0</v>
          </cell>
          <cell r="F555">
            <v>600</v>
          </cell>
          <cell r="G555">
            <v>0</v>
          </cell>
          <cell r="H555">
            <v>0</v>
          </cell>
          <cell r="I555">
            <v>0</v>
          </cell>
          <cell r="J555">
            <v>600</v>
          </cell>
          <cell r="K555">
            <v>0</v>
          </cell>
          <cell r="L555">
            <v>0</v>
          </cell>
          <cell r="M555" t="str">
            <v>6350.01 - Maintenance Agreements &amp; Licenses License/Software Maintenance</v>
          </cell>
        </row>
        <row r="556">
          <cell r="A556" t="str">
            <v>680.40.85.560-6350.01</v>
          </cell>
          <cell r="B556" t="str">
            <v>6350.01</v>
          </cell>
          <cell r="C556" t="str">
            <v>680.40.85.560</v>
          </cell>
          <cell r="D556">
            <v>10000</v>
          </cell>
          <cell r="E556">
            <v>0</v>
          </cell>
          <cell r="F556">
            <v>10000</v>
          </cell>
          <cell r="G556">
            <v>0</v>
          </cell>
          <cell r="H556">
            <v>0</v>
          </cell>
          <cell r="I556">
            <v>0</v>
          </cell>
          <cell r="J556">
            <v>10000</v>
          </cell>
          <cell r="K556">
            <v>0</v>
          </cell>
          <cell r="L556">
            <v>1935</v>
          </cell>
          <cell r="M556" t="str">
            <v>6350.01 - Maintenance Agreements &amp; Licenses License/Software Maintenance</v>
          </cell>
        </row>
        <row r="557">
          <cell r="A557" t="str">
            <v>680.40.85.700-6350.01</v>
          </cell>
          <cell r="B557" t="str">
            <v>6350.01</v>
          </cell>
          <cell r="C557" t="str">
            <v>680.40.85.700</v>
          </cell>
          <cell r="D557">
            <v>2000</v>
          </cell>
          <cell r="E557">
            <v>0</v>
          </cell>
          <cell r="F557">
            <v>2000</v>
          </cell>
          <cell r="G557">
            <v>0</v>
          </cell>
          <cell r="H557">
            <v>0</v>
          </cell>
          <cell r="I557">
            <v>0</v>
          </cell>
          <cell r="J557">
            <v>2000</v>
          </cell>
          <cell r="K557">
            <v>0</v>
          </cell>
          <cell r="L557">
            <v>0</v>
          </cell>
          <cell r="M557" t="str">
            <v>6350.01 - Maintenance Agreements &amp; Licenses License/Software Maintenance</v>
          </cell>
        </row>
        <row r="558">
          <cell r="A558" t="str">
            <v>680.40.85.015-6350.02</v>
          </cell>
          <cell r="B558" t="str">
            <v>6350.02</v>
          </cell>
          <cell r="C558" t="str">
            <v>680.40.85.015</v>
          </cell>
          <cell r="D558">
            <v>1200</v>
          </cell>
          <cell r="E558">
            <v>0</v>
          </cell>
          <cell r="F558">
            <v>1200</v>
          </cell>
          <cell r="G558">
            <v>0</v>
          </cell>
          <cell r="H558">
            <v>0</v>
          </cell>
          <cell r="I558">
            <v>387.54</v>
          </cell>
          <cell r="J558">
            <v>812.46</v>
          </cell>
          <cell r="K558">
            <v>0.32</v>
          </cell>
          <cell r="L558">
            <v>448.95</v>
          </cell>
          <cell r="M558" t="str">
            <v>6350.02 - Maintenance Agreements &amp; Licenses Hardware Maintenance</v>
          </cell>
        </row>
        <row r="559">
          <cell r="A559" t="str">
            <v>680.40.85.015-6350.03</v>
          </cell>
          <cell r="B559" t="str">
            <v>6350.03</v>
          </cell>
          <cell r="C559" t="str">
            <v>680.40.85.015</v>
          </cell>
          <cell r="D559">
            <v>1000</v>
          </cell>
          <cell r="E559">
            <v>0</v>
          </cell>
          <cell r="F559">
            <v>1000</v>
          </cell>
          <cell r="G559">
            <v>0</v>
          </cell>
          <cell r="H559">
            <v>0</v>
          </cell>
          <cell r="I559">
            <v>0</v>
          </cell>
          <cell r="J559">
            <v>1000</v>
          </cell>
          <cell r="K559">
            <v>0</v>
          </cell>
          <cell r="L559">
            <v>0</v>
          </cell>
          <cell r="M559" t="str">
            <v>6350.03 - Maintenance Agreements &amp; Licenses Maintenance Agreements</v>
          </cell>
        </row>
        <row r="560">
          <cell r="A560" t="str">
            <v>680.40.85.560-6350.03</v>
          </cell>
          <cell r="B560" t="str">
            <v>6350.03</v>
          </cell>
          <cell r="C560" t="str">
            <v>680.40.85.560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+++</v>
          </cell>
          <cell r="L560">
            <v>0</v>
          </cell>
          <cell r="M560" t="str">
            <v>6350.03 - Maintenance Agreements &amp; Licenses Maintenance Agreements</v>
          </cell>
        </row>
        <row r="561">
          <cell r="A561" t="str">
            <v>680.40.85.680-6350.03</v>
          </cell>
          <cell r="B561" t="str">
            <v>6350.03</v>
          </cell>
          <cell r="C561" t="str">
            <v>680.40.85.680</v>
          </cell>
          <cell r="D561">
            <v>3000</v>
          </cell>
          <cell r="E561">
            <v>0</v>
          </cell>
          <cell r="F561">
            <v>3000</v>
          </cell>
          <cell r="G561">
            <v>0</v>
          </cell>
          <cell r="H561">
            <v>0</v>
          </cell>
          <cell r="I561">
            <v>0</v>
          </cell>
          <cell r="J561">
            <v>3000</v>
          </cell>
          <cell r="K561">
            <v>0</v>
          </cell>
          <cell r="L561">
            <v>0</v>
          </cell>
          <cell r="M561" t="str">
            <v>6350.03 - Maintenance Agreements &amp; Licenses Maintenance Agreements</v>
          </cell>
        </row>
        <row r="562">
          <cell r="A562" t="str">
            <v>680.40.85.690-6350.03</v>
          </cell>
          <cell r="B562" t="str">
            <v>6350.03</v>
          </cell>
          <cell r="C562" t="str">
            <v>680.40.85.690</v>
          </cell>
          <cell r="D562">
            <v>15000</v>
          </cell>
          <cell r="E562">
            <v>0</v>
          </cell>
          <cell r="F562">
            <v>15000</v>
          </cell>
          <cell r="G562">
            <v>0</v>
          </cell>
          <cell r="H562">
            <v>0</v>
          </cell>
          <cell r="I562">
            <v>0</v>
          </cell>
          <cell r="J562">
            <v>15000</v>
          </cell>
          <cell r="K562">
            <v>0</v>
          </cell>
          <cell r="L562">
            <v>0</v>
          </cell>
          <cell r="M562" t="str">
            <v>6350.03 - Maintenance Agreements &amp; Licenses Maintenance Agreements</v>
          </cell>
        </row>
        <row r="563">
          <cell r="A563" t="str">
            <v>680.40.85.700-6350.03</v>
          </cell>
          <cell r="B563" t="str">
            <v>6350.03</v>
          </cell>
          <cell r="C563" t="str">
            <v>680.40.85.700</v>
          </cell>
          <cell r="D563">
            <v>10000</v>
          </cell>
          <cell r="E563">
            <v>0</v>
          </cell>
          <cell r="F563">
            <v>10000</v>
          </cell>
          <cell r="G563">
            <v>0</v>
          </cell>
          <cell r="H563">
            <v>0</v>
          </cell>
          <cell r="I563">
            <v>0</v>
          </cell>
          <cell r="J563">
            <v>10000</v>
          </cell>
          <cell r="K563">
            <v>0</v>
          </cell>
          <cell r="L563">
            <v>8322.7999999999993</v>
          </cell>
          <cell r="M563" t="str">
            <v>6350.03 - Maintenance Agreements &amp; Licenses Maintenance Agreements</v>
          </cell>
        </row>
        <row r="564">
          <cell r="A564" t="str">
            <v>700.40.85.015-6350.03</v>
          </cell>
          <cell r="B564" t="str">
            <v>6350.03</v>
          </cell>
          <cell r="C564" t="str">
            <v>700.40.85.015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+++</v>
          </cell>
          <cell r="L564">
            <v>0</v>
          </cell>
          <cell r="M564" t="str">
            <v>6350.03 - Maintenance Agreements &amp; Licenses Maintenance Agreements</v>
          </cell>
        </row>
        <row r="565">
          <cell r="A565" t="str">
            <v>680.40.85.560-6350.04</v>
          </cell>
          <cell r="B565" t="str">
            <v>6350.04</v>
          </cell>
          <cell r="C565" t="str">
            <v>680.40.85.560</v>
          </cell>
          <cell r="D565">
            <v>21000</v>
          </cell>
          <cell r="E565">
            <v>0</v>
          </cell>
          <cell r="F565">
            <v>21000</v>
          </cell>
          <cell r="G565">
            <v>0</v>
          </cell>
          <cell r="H565">
            <v>0</v>
          </cell>
          <cell r="I565">
            <v>901.4</v>
          </cell>
          <cell r="J565">
            <v>20098.599999999999</v>
          </cell>
          <cell r="K565">
            <v>0.04</v>
          </cell>
          <cell r="L565">
            <v>0</v>
          </cell>
          <cell r="M565" t="str">
            <v>6350.04 - Maintenance Agreements &amp; Licenses SCADA</v>
          </cell>
        </row>
        <row r="566">
          <cell r="A566" t="str">
            <v>680.40.85.680-6350.04</v>
          </cell>
          <cell r="B566" t="str">
            <v>6350.04</v>
          </cell>
          <cell r="C566" t="str">
            <v>680.40.85.680</v>
          </cell>
          <cell r="D566">
            <v>28000</v>
          </cell>
          <cell r="E566">
            <v>0</v>
          </cell>
          <cell r="F566">
            <v>28000</v>
          </cell>
          <cell r="G566">
            <v>0</v>
          </cell>
          <cell r="H566">
            <v>0</v>
          </cell>
          <cell r="I566">
            <v>1352.11</v>
          </cell>
          <cell r="J566">
            <v>26647.89</v>
          </cell>
          <cell r="K566">
            <v>0.05</v>
          </cell>
          <cell r="L566">
            <v>2415</v>
          </cell>
          <cell r="M566" t="str">
            <v>6350.04 - Maintenance Agreements &amp; Licenses SCADA</v>
          </cell>
        </row>
        <row r="567">
          <cell r="A567" t="str">
            <v>680.40.85.560-6375.02</v>
          </cell>
          <cell r="B567" t="str">
            <v>6375.02</v>
          </cell>
          <cell r="C567" t="str">
            <v>680.40.85.560</v>
          </cell>
          <cell r="D567">
            <v>5000</v>
          </cell>
          <cell r="E567">
            <v>0</v>
          </cell>
          <cell r="F567">
            <v>5000</v>
          </cell>
          <cell r="G567">
            <v>0</v>
          </cell>
          <cell r="H567">
            <v>0</v>
          </cell>
          <cell r="I567">
            <v>0</v>
          </cell>
          <cell r="J567">
            <v>5000</v>
          </cell>
          <cell r="K567">
            <v>0</v>
          </cell>
          <cell r="L567">
            <v>0</v>
          </cell>
          <cell r="M567" t="str">
            <v>6375.02 - Operating Fees NPDES Permit Compliance</v>
          </cell>
        </row>
        <row r="568">
          <cell r="A568" t="str">
            <v>680.40.85.015-6375.08</v>
          </cell>
          <cell r="B568" t="str">
            <v>6375.08</v>
          </cell>
          <cell r="C568" t="str">
            <v>680.40.85.015</v>
          </cell>
          <cell r="D568">
            <v>2500</v>
          </cell>
          <cell r="E568">
            <v>0</v>
          </cell>
          <cell r="F568">
            <v>2500</v>
          </cell>
          <cell r="G568">
            <v>0</v>
          </cell>
          <cell r="H568">
            <v>0</v>
          </cell>
          <cell r="I568">
            <v>649.24</v>
          </cell>
          <cell r="J568">
            <v>1850.76</v>
          </cell>
          <cell r="K568">
            <v>0.26</v>
          </cell>
          <cell r="L568">
            <v>0</v>
          </cell>
          <cell r="M568" t="str">
            <v>6375.08 - Operating Fees Operating Permits Reg</v>
          </cell>
        </row>
        <row r="569">
          <cell r="A569" t="str">
            <v>680.40.85.560-6375.08</v>
          </cell>
          <cell r="B569" t="str">
            <v>6375.08</v>
          </cell>
          <cell r="C569" t="str">
            <v>680.40.85.560</v>
          </cell>
          <cell r="D569">
            <v>90000</v>
          </cell>
          <cell r="E569">
            <v>0</v>
          </cell>
          <cell r="F569">
            <v>90000</v>
          </cell>
          <cell r="G569">
            <v>0</v>
          </cell>
          <cell r="H569">
            <v>0</v>
          </cell>
          <cell r="I569">
            <v>3567.49</v>
          </cell>
          <cell r="J569">
            <v>86432.51</v>
          </cell>
          <cell r="K569">
            <v>0.04</v>
          </cell>
          <cell r="L569">
            <v>4774</v>
          </cell>
          <cell r="M569" t="str">
            <v>6375.08 - Operating Fees Operating Permits Reg</v>
          </cell>
        </row>
        <row r="570">
          <cell r="A570" t="str">
            <v>680.40.55.500-6400.01</v>
          </cell>
          <cell r="B570" t="str">
            <v>6400.01</v>
          </cell>
          <cell r="C570" t="str">
            <v>680.40.55.500</v>
          </cell>
          <cell r="D570">
            <v>3000</v>
          </cell>
          <cell r="E570">
            <v>0</v>
          </cell>
          <cell r="F570">
            <v>3000</v>
          </cell>
          <cell r="G570">
            <v>0</v>
          </cell>
          <cell r="H570">
            <v>0</v>
          </cell>
          <cell r="I570">
            <v>0</v>
          </cell>
          <cell r="J570">
            <v>3000</v>
          </cell>
          <cell r="K570">
            <v>0</v>
          </cell>
          <cell r="L570">
            <v>153.54</v>
          </cell>
          <cell r="M570" t="str">
            <v>6400.01 - Repairs &amp; Maintenance Building</v>
          </cell>
        </row>
        <row r="571">
          <cell r="A571" t="str">
            <v>680.40.85.015-6400.01</v>
          </cell>
          <cell r="B571" t="str">
            <v>6400.01</v>
          </cell>
          <cell r="C571" t="str">
            <v>680.40.85.015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str">
            <v>+++</v>
          </cell>
          <cell r="L571">
            <v>0</v>
          </cell>
          <cell r="M571" t="str">
            <v>6400.01 - Repairs &amp; Maintenance Building</v>
          </cell>
        </row>
        <row r="572">
          <cell r="A572" t="str">
            <v>680.40.85.015-6400.02</v>
          </cell>
          <cell r="B572" t="str">
            <v>6400.02</v>
          </cell>
          <cell r="C572" t="str">
            <v>680.40.85.015</v>
          </cell>
          <cell r="D572">
            <v>5000</v>
          </cell>
          <cell r="E572">
            <v>-3200</v>
          </cell>
          <cell r="F572">
            <v>1800</v>
          </cell>
          <cell r="G572">
            <v>0</v>
          </cell>
          <cell r="H572">
            <v>0</v>
          </cell>
          <cell r="I572">
            <v>0</v>
          </cell>
          <cell r="J572">
            <v>1800</v>
          </cell>
          <cell r="K572">
            <v>0</v>
          </cell>
          <cell r="L572">
            <v>0</v>
          </cell>
          <cell r="M572" t="str">
            <v>6400.02 - Repairs &amp; Maintenance Minor Equipment/Other</v>
          </cell>
        </row>
        <row r="573">
          <cell r="A573" t="str">
            <v>680.40.85.560-6400.02</v>
          </cell>
          <cell r="B573" t="str">
            <v>6400.02</v>
          </cell>
          <cell r="C573" t="str">
            <v>680.40.85.560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 t="str">
            <v>+++</v>
          </cell>
          <cell r="L573">
            <v>0</v>
          </cell>
          <cell r="M573" t="str">
            <v>6400.02 - Repairs &amp; Maintenance Minor Equipment/Other</v>
          </cell>
        </row>
        <row r="574">
          <cell r="A574" t="str">
            <v>680.40.85.680-6400.02</v>
          </cell>
          <cell r="B574" t="str">
            <v>6400.02</v>
          </cell>
          <cell r="C574" t="str">
            <v>680.40.85.680</v>
          </cell>
          <cell r="D574">
            <v>15000</v>
          </cell>
          <cell r="E574">
            <v>0</v>
          </cell>
          <cell r="F574">
            <v>15000</v>
          </cell>
          <cell r="G574">
            <v>0</v>
          </cell>
          <cell r="H574">
            <v>4117.8</v>
          </cell>
          <cell r="I574">
            <v>1790.3</v>
          </cell>
          <cell r="J574">
            <v>9091.9</v>
          </cell>
          <cell r="K574">
            <v>0.39</v>
          </cell>
          <cell r="L574">
            <v>1963.09</v>
          </cell>
          <cell r="M574" t="str">
            <v>6400.02 - Repairs &amp; Maintenance Minor Equipment/Other</v>
          </cell>
        </row>
        <row r="575">
          <cell r="A575" t="str">
            <v>680.40.85.690-6400.02</v>
          </cell>
          <cell r="B575" t="str">
            <v>6400.02</v>
          </cell>
          <cell r="C575" t="str">
            <v>680.40.85.690</v>
          </cell>
          <cell r="D575">
            <v>15000</v>
          </cell>
          <cell r="E575">
            <v>0</v>
          </cell>
          <cell r="F575">
            <v>15000</v>
          </cell>
          <cell r="G575">
            <v>0</v>
          </cell>
          <cell r="H575">
            <v>1965.32</v>
          </cell>
          <cell r="I575">
            <v>8090.65</v>
          </cell>
          <cell r="J575">
            <v>4944.03</v>
          </cell>
          <cell r="K575">
            <v>0.67</v>
          </cell>
          <cell r="L575">
            <v>1903.07</v>
          </cell>
          <cell r="M575" t="str">
            <v>6400.02 - Repairs &amp; Maintenance Minor Equipment/Other</v>
          </cell>
        </row>
        <row r="576">
          <cell r="A576" t="str">
            <v>680.40.85.015-6400.03</v>
          </cell>
          <cell r="B576" t="str">
            <v>6400.03</v>
          </cell>
          <cell r="C576" t="str">
            <v>680.40.85.015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 t="str">
            <v>+++</v>
          </cell>
          <cell r="L576">
            <v>0</v>
          </cell>
          <cell r="M576" t="str">
            <v>6400.03 - Repairs &amp; Maintenance Major Repair &amp; Contingency</v>
          </cell>
        </row>
        <row r="577">
          <cell r="A577" t="str">
            <v>680.40.85.015-6400.04</v>
          </cell>
          <cell r="B577" t="str">
            <v>6400.04</v>
          </cell>
          <cell r="C577" t="str">
            <v>680.40.85.015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 t="str">
            <v>+++</v>
          </cell>
          <cell r="L577">
            <v>0</v>
          </cell>
          <cell r="M577" t="str">
            <v>6400.04 - Repairs &amp; Maintenance Equipment Rental</v>
          </cell>
        </row>
        <row r="578">
          <cell r="A578" t="str">
            <v>680.40.85.680-6400.04</v>
          </cell>
          <cell r="B578" t="str">
            <v>6400.04</v>
          </cell>
          <cell r="C578" t="str">
            <v>680.40.85.680</v>
          </cell>
          <cell r="D578">
            <v>5000</v>
          </cell>
          <cell r="E578">
            <v>0</v>
          </cell>
          <cell r="F578">
            <v>5000</v>
          </cell>
          <cell r="G578">
            <v>0</v>
          </cell>
          <cell r="H578">
            <v>0</v>
          </cell>
          <cell r="I578">
            <v>174.6</v>
          </cell>
          <cell r="J578">
            <v>4825.3999999999996</v>
          </cell>
          <cell r="K578">
            <v>0.03</v>
          </cell>
          <cell r="L578">
            <v>169.86</v>
          </cell>
          <cell r="M578" t="str">
            <v>6400.04 - Repairs &amp; Maintenance Equipment Rental</v>
          </cell>
        </row>
        <row r="579">
          <cell r="A579" t="str">
            <v>680.40.85.690-6400.04</v>
          </cell>
          <cell r="B579" t="str">
            <v>6400.04</v>
          </cell>
          <cell r="C579" t="str">
            <v>680.40.85.690</v>
          </cell>
          <cell r="D579">
            <v>3000</v>
          </cell>
          <cell r="E579">
            <v>0</v>
          </cell>
          <cell r="F579">
            <v>3000</v>
          </cell>
          <cell r="G579">
            <v>0</v>
          </cell>
          <cell r="H579">
            <v>0</v>
          </cell>
          <cell r="I579">
            <v>1135.6099999999999</v>
          </cell>
          <cell r="J579">
            <v>1864.39</v>
          </cell>
          <cell r="K579">
            <v>0.38</v>
          </cell>
          <cell r="L579">
            <v>0</v>
          </cell>
          <cell r="M579" t="str">
            <v>6400.04 - Repairs &amp; Maintenance Equipment Rental</v>
          </cell>
        </row>
        <row r="580">
          <cell r="A580" t="str">
            <v>700.40.85.015-6400.04</v>
          </cell>
          <cell r="B580" t="str">
            <v>6400.04</v>
          </cell>
          <cell r="C580" t="str">
            <v>700.40.85.015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 t="str">
            <v>+++</v>
          </cell>
          <cell r="L580">
            <v>0</v>
          </cell>
          <cell r="M580" t="str">
            <v>6400.04 - Repairs &amp; Maintenance Equipment Rental</v>
          </cell>
        </row>
        <row r="581">
          <cell r="A581" t="str">
            <v>680.40.60.520-6400.05</v>
          </cell>
          <cell r="B581" t="str">
            <v>6400.05</v>
          </cell>
          <cell r="C581" t="str">
            <v>680.40.60.520</v>
          </cell>
          <cell r="D581">
            <v>15000</v>
          </cell>
          <cell r="E581">
            <v>0</v>
          </cell>
          <cell r="F581">
            <v>15000</v>
          </cell>
          <cell r="G581">
            <v>0</v>
          </cell>
          <cell r="H581">
            <v>0</v>
          </cell>
          <cell r="I581">
            <v>3167.71</v>
          </cell>
          <cell r="J581">
            <v>11832.29</v>
          </cell>
          <cell r="K581">
            <v>0.21</v>
          </cell>
          <cell r="L581">
            <v>2592.9899999999998</v>
          </cell>
          <cell r="M581" t="str">
            <v>6400.05 - Repairs &amp; Maintenance Vehicle</v>
          </cell>
        </row>
        <row r="582">
          <cell r="A582" t="str">
            <v>680.40.60.530-6400.05</v>
          </cell>
          <cell r="B582" t="str">
            <v>6400.05</v>
          </cell>
          <cell r="C582" t="str">
            <v>680.40.60.530</v>
          </cell>
          <cell r="D582">
            <v>8000</v>
          </cell>
          <cell r="E582">
            <v>0</v>
          </cell>
          <cell r="F582">
            <v>8000</v>
          </cell>
          <cell r="G582">
            <v>0</v>
          </cell>
          <cell r="H582">
            <v>0</v>
          </cell>
          <cell r="I582">
            <v>1133.79</v>
          </cell>
          <cell r="J582">
            <v>6866.21</v>
          </cell>
          <cell r="K582">
            <v>0.14000000000000001</v>
          </cell>
          <cell r="L582">
            <v>1641.76</v>
          </cell>
          <cell r="M582" t="str">
            <v>6400.05 - Repairs &amp; Maintenance Vehicle</v>
          </cell>
        </row>
        <row r="583">
          <cell r="A583" t="str">
            <v>680.40.85.015-6400.05</v>
          </cell>
          <cell r="B583" t="str">
            <v>6400.05</v>
          </cell>
          <cell r="C583" t="str">
            <v>680.40.85.015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 t="str">
            <v>+++</v>
          </cell>
          <cell r="L583">
            <v>0</v>
          </cell>
          <cell r="M583" t="str">
            <v>6400.05 - Repairs &amp; Maintenance Vehicle</v>
          </cell>
        </row>
        <row r="584">
          <cell r="A584" t="str">
            <v>680.40.85.015-6400.07</v>
          </cell>
          <cell r="B584" t="str">
            <v>6400.07</v>
          </cell>
          <cell r="C584" t="str">
            <v>680.40.85.015</v>
          </cell>
          <cell r="D584">
            <v>500</v>
          </cell>
          <cell r="E584">
            <v>0</v>
          </cell>
          <cell r="F584">
            <v>500</v>
          </cell>
          <cell r="G584">
            <v>0</v>
          </cell>
          <cell r="H584">
            <v>0</v>
          </cell>
          <cell r="I584">
            <v>0</v>
          </cell>
          <cell r="J584">
            <v>500</v>
          </cell>
          <cell r="K584">
            <v>0</v>
          </cell>
          <cell r="L584">
            <v>14.85</v>
          </cell>
          <cell r="M584" t="str">
            <v>6400.07 - Repairs &amp; Maintenance Radio Communication</v>
          </cell>
        </row>
        <row r="585">
          <cell r="A585" t="str">
            <v>680.40.85.560-6400.07</v>
          </cell>
          <cell r="B585" t="str">
            <v>6400.07</v>
          </cell>
          <cell r="C585" t="str">
            <v>680.40.85.560</v>
          </cell>
          <cell r="D585">
            <v>500</v>
          </cell>
          <cell r="E585">
            <v>0</v>
          </cell>
          <cell r="F585">
            <v>500</v>
          </cell>
          <cell r="G585">
            <v>0</v>
          </cell>
          <cell r="H585">
            <v>0</v>
          </cell>
          <cell r="I585">
            <v>0</v>
          </cell>
          <cell r="J585">
            <v>500</v>
          </cell>
          <cell r="K585">
            <v>0</v>
          </cell>
          <cell r="L585">
            <v>0</v>
          </cell>
          <cell r="M585" t="str">
            <v>6400.07 - Repairs &amp; Maintenance Radio Communication</v>
          </cell>
        </row>
        <row r="586">
          <cell r="A586" t="str">
            <v>680.40.85.680-6400.07</v>
          </cell>
          <cell r="B586" t="str">
            <v>6400.07</v>
          </cell>
          <cell r="C586" t="str">
            <v>680.40.85.680</v>
          </cell>
          <cell r="D586">
            <v>500</v>
          </cell>
          <cell r="E586">
            <v>0</v>
          </cell>
          <cell r="F586">
            <v>500</v>
          </cell>
          <cell r="G586">
            <v>0</v>
          </cell>
          <cell r="H586">
            <v>0</v>
          </cell>
          <cell r="I586">
            <v>0</v>
          </cell>
          <cell r="J586">
            <v>500</v>
          </cell>
          <cell r="K586">
            <v>0</v>
          </cell>
          <cell r="L586">
            <v>0</v>
          </cell>
          <cell r="M586" t="str">
            <v>6400.07 - Repairs &amp; Maintenance Radio Communication</v>
          </cell>
        </row>
        <row r="587">
          <cell r="A587" t="str">
            <v>680.40.85.690-6400.07</v>
          </cell>
          <cell r="B587" t="str">
            <v>6400.07</v>
          </cell>
          <cell r="C587" t="str">
            <v>680.40.85.690</v>
          </cell>
          <cell r="D587">
            <v>500</v>
          </cell>
          <cell r="E587">
            <v>0</v>
          </cell>
          <cell r="F587">
            <v>500</v>
          </cell>
          <cell r="G587">
            <v>0</v>
          </cell>
          <cell r="H587">
            <v>0</v>
          </cell>
          <cell r="I587">
            <v>0</v>
          </cell>
          <cell r="J587">
            <v>500</v>
          </cell>
          <cell r="K587">
            <v>0</v>
          </cell>
          <cell r="L587">
            <v>0</v>
          </cell>
          <cell r="M587" t="str">
            <v>6400.07 - Repairs &amp; Maintenance Radio Communication</v>
          </cell>
        </row>
        <row r="588">
          <cell r="A588" t="str">
            <v>680.40.85.700-6400.07</v>
          </cell>
          <cell r="B588" t="str">
            <v>6400.07</v>
          </cell>
          <cell r="C588" t="str">
            <v>680.40.85.700</v>
          </cell>
          <cell r="D588">
            <v>500</v>
          </cell>
          <cell r="E588">
            <v>0</v>
          </cell>
          <cell r="F588">
            <v>500</v>
          </cell>
          <cell r="G588">
            <v>0</v>
          </cell>
          <cell r="H588">
            <v>0</v>
          </cell>
          <cell r="I588">
            <v>0</v>
          </cell>
          <cell r="J588">
            <v>500</v>
          </cell>
          <cell r="K588">
            <v>0</v>
          </cell>
          <cell r="L588">
            <v>0</v>
          </cell>
          <cell r="M588" t="str">
            <v>6400.07 - Repairs &amp; Maintenance Radio Communication</v>
          </cell>
        </row>
        <row r="589">
          <cell r="A589" t="str">
            <v>680.40.85.680-6400.09</v>
          </cell>
          <cell r="B589" t="str">
            <v>6400.09</v>
          </cell>
          <cell r="C589" t="str">
            <v>680.40.85.680</v>
          </cell>
          <cell r="D589">
            <v>100000</v>
          </cell>
          <cell r="E589">
            <v>0</v>
          </cell>
          <cell r="F589">
            <v>100000</v>
          </cell>
          <cell r="G589">
            <v>0</v>
          </cell>
          <cell r="H589">
            <v>11986</v>
          </cell>
          <cell r="I589">
            <v>0</v>
          </cell>
          <cell r="J589">
            <v>88014</v>
          </cell>
          <cell r="K589">
            <v>0.12</v>
          </cell>
          <cell r="L589">
            <v>870</v>
          </cell>
          <cell r="M589" t="str">
            <v>6400.09 - Repairs &amp; Maintenance Well</v>
          </cell>
        </row>
        <row r="590">
          <cell r="A590" t="str">
            <v>680.40.85.560-6400.19</v>
          </cell>
          <cell r="B590" t="str">
            <v>6400.19</v>
          </cell>
          <cell r="C590" t="str">
            <v>680.40.85.560</v>
          </cell>
          <cell r="D590">
            <v>25000</v>
          </cell>
          <cell r="E590">
            <v>0</v>
          </cell>
          <cell r="F590">
            <v>25000</v>
          </cell>
          <cell r="G590">
            <v>0</v>
          </cell>
          <cell r="H590">
            <v>0</v>
          </cell>
          <cell r="I590">
            <v>0</v>
          </cell>
          <cell r="J590">
            <v>25000</v>
          </cell>
          <cell r="K590">
            <v>0</v>
          </cell>
          <cell r="L590">
            <v>3500</v>
          </cell>
          <cell r="M590" t="str">
            <v>6400.19 - Repairs &amp; Maintenance Testing/Certifications</v>
          </cell>
        </row>
        <row r="591">
          <cell r="A591" t="str">
            <v>680.40.85.680-6400.19</v>
          </cell>
          <cell r="B591" t="str">
            <v>6400.19</v>
          </cell>
          <cell r="C591" t="str">
            <v>680.40.85.680</v>
          </cell>
          <cell r="D591">
            <v>20000</v>
          </cell>
          <cell r="E591">
            <v>0</v>
          </cell>
          <cell r="F591">
            <v>20000</v>
          </cell>
          <cell r="G591">
            <v>0</v>
          </cell>
          <cell r="H591">
            <v>0</v>
          </cell>
          <cell r="I591">
            <v>0</v>
          </cell>
          <cell r="J591">
            <v>20000</v>
          </cell>
          <cell r="K591">
            <v>0</v>
          </cell>
          <cell r="L591">
            <v>4500</v>
          </cell>
          <cell r="M591" t="str">
            <v>6400.19 - Repairs &amp; Maintenance Testing/Certifications</v>
          </cell>
        </row>
        <row r="592">
          <cell r="A592" t="str">
            <v>680.40.85.015-6400.20</v>
          </cell>
          <cell r="B592" t="str">
            <v>6400.20</v>
          </cell>
          <cell r="C592" t="str">
            <v>680.40.85.015</v>
          </cell>
          <cell r="D592">
            <v>5000</v>
          </cell>
          <cell r="E592">
            <v>0</v>
          </cell>
          <cell r="F592">
            <v>5000</v>
          </cell>
          <cell r="G592">
            <v>0</v>
          </cell>
          <cell r="H592">
            <v>0</v>
          </cell>
          <cell r="I592">
            <v>122</v>
          </cell>
          <cell r="J592">
            <v>4878</v>
          </cell>
          <cell r="K592">
            <v>0.02</v>
          </cell>
          <cell r="L592">
            <v>122</v>
          </cell>
          <cell r="M592" t="str">
            <v>6400.20 - Repairs &amp; Maintenance Property Maintenance</v>
          </cell>
        </row>
        <row r="593">
          <cell r="A593" t="str">
            <v>680.40.85.015-6500.01</v>
          </cell>
          <cell r="B593" t="str">
            <v>6500.01</v>
          </cell>
          <cell r="C593" t="str">
            <v>680.40.85.015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str">
            <v>+++</v>
          </cell>
          <cell r="L593">
            <v>0</v>
          </cell>
          <cell r="M593" t="str">
            <v>6500.01 - Claims &amp; Insurance SIR</v>
          </cell>
        </row>
        <row r="594">
          <cell r="A594" t="str">
            <v>680.40.85.015-6500.04</v>
          </cell>
          <cell r="B594" t="str">
            <v>6500.04</v>
          </cell>
          <cell r="C594" t="str">
            <v>680.40.85.015</v>
          </cell>
          <cell r="D594">
            <v>164614</v>
          </cell>
          <cell r="E594">
            <v>0</v>
          </cell>
          <cell r="F594">
            <v>164614</v>
          </cell>
          <cell r="G594">
            <v>0</v>
          </cell>
          <cell r="H594">
            <v>0</v>
          </cell>
          <cell r="I594">
            <v>0</v>
          </cell>
          <cell r="J594">
            <v>164614</v>
          </cell>
          <cell r="K594">
            <v>0</v>
          </cell>
          <cell r="L594">
            <v>41152.5</v>
          </cell>
          <cell r="M594" t="str">
            <v>6500.04 - Claims &amp; Insurance Insurance Premiums</v>
          </cell>
        </row>
        <row r="595">
          <cell r="A595" t="str">
            <v>680.40.85.015-6600.01</v>
          </cell>
          <cell r="B595" t="str">
            <v>6600.01</v>
          </cell>
          <cell r="C595" t="str">
            <v>680.40.85.015</v>
          </cell>
          <cell r="D595">
            <v>1500</v>
          </cell>
          <cell r="E595">
            <v>0</v>
          </cell>
          <cell r="F595">
            <v>1500</v>
          </cell>
          <cell r="G595">
            <v>0</v>
          </cell>
          <cell r="H595">
            <v>0</v>
          </cell>
          <cell r="I595">
            <v>0</v>
          </cell>
          <cell r="J595">
            <v>1500</v>
          </cell>
          <cell r="K595">
            <v>0</v>
          </cell>
          <cell r="L595">
            <v>0</v>
          </cell>
          <cell r="M595" t="str">
            <v>6600.01 - Administrative Expenses Meetings</v>
          </cell>
        </row>
        <row r="596">
          <cell r="A596" t="str">
            <v>680.40.85.560-6600.01</v>
          </cell>
          <cell r="B596" t="str">
            <v>6600.01</v>
          </cell>
          <cell r="C596" t="str">
            <v>680.40.85.560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str">
            <v>+++</v>
          </cell>
          <cell r="L596">
            <v>0</v>
          </cell>
          <cell r="M596" t="str">
            <v>6600.01 - Administrative Expenses Meetings</v>
          </cell>
        </row>
        <row r="597">
          <cell r="A597" t="str">
            <v>680.40.85.680-6600.01</v>
          </cell>
          <cell r="B597" t="str">
            <v>6600.01</v>
          </cell>
          <cell r="C597" t="str">
            <v>680.40.85.680</v>
          </cell>
          <cell r="D597">
            <v>250</v>
          </cell>
          <cell r="E597">
            <v>0</v>
          </cell>
          <cell r="F597">
            <v>250</v>
          </cell>
          <cell r="G597">
            <v>0</v>
          </cell>
          <cell r="H597">
            <v>0</v>
          </cell>
          <cell r="I597">
            <v>0</v>
          </cell>
          <cell r="J597">
            <v>250</v>
          </cell>
          <cell r="K597">
            <v>0</v>
          </cell>
          <cell r="L597">
            <v>0</v>
          </cell>
          <cell r="M597" t="str">
            <v>6600.01 - Administrative Expenses Meetings</v>
          </cell>
        </row>
        <row r="598">
          <cell r="A598" t="str">
            <v>680.40.85.690-6600.01</v>
          </cell>
          <cell r="B598" t="str">
            <v>6600.01</v>
          </cell>
          <cell r="C598" t="str">
            <v>680.40.85.690</v>
          </cell>
          <cell r="D598">
            <v>500</v>
          </cell>
          <cell r="E598">
            <v>0</v>
          </cell>
          <cell r="F598">
            <v>500</v>
          </cell>
          <cell r="G598">
            <v>0</v>
          </cell>
          <cell r="H598">
            <v>0</v>
          </cell>
          <cell r="I598">
            <v>61.54</v>
          </cell>
          <cell r="J598">
            <v>438.46</v>
          </cell>
          <cell r="K598">
            <v>0.12</v>
          </cell>
          <cell r="L598">
            <v>171.28</v>
          </cell>
          <cell r="M598" t="str">
            <v>6600.01 - Administrative Expenses Meetings</v>
          </cell>
        </row>
        <row r="599">
          <cell r="A599" t="str">
            <v>680.40.85.700-6600.01</v>
          </cell>
          <cell r="B599" t="str">
            <v>6600.01</v>
          </cell>
          <cell r="C599" t="str">
            <v>680.40.85.700</v>
          </cell>
          <cell r="D599">
            <v>500</v>
          </cell>
          <cell r="E599">
            <v>0</v>
          </cell>
          <cell r="F599">
            <v>500</v>
          </cell>
          <cell r="G599">
            <v>0</v>
          </cell>
          <cell r="H599">
            <v>0</v>
          </cell>
          <cell r="I599">
            <v>0</v>
          </cell>
          <cell r="J599">
            <v>500</v>
          </cell>
          <cell r="K599">
            <v>0</v>
          </cell>
          <cell r="L599">
            <v>0</v>
          </cell>
          <cell r="M599" t="str">
            <v>6600.01 - Administrative Expenses Meetings</v>
          </cell>
        </row>
        <row r="600">
          <cell r="A600" t="str">
            <v>680.40.85.015-6600.03</v>
          </cell>
          <cell r="B600" t="str">
            <v>6600.03</v>
          </cell>
          <cell r="C600" t="str">
            <v>680.40.85.015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 t="str">
            <v>+++</v>
          </cell>
          <cell r="L600">
            <v>0</v>
          </cell>
          <cell r="M600" t="str">
            <v>6600.03 - Administrative Expenses Mileage Reimbursement</v>
          </cell>
        </row>
        <row r="601">
          <cell r="A601" t="str">
            <v>680.05.00.160-6600.04</v>
          </cell>
          <cell r="B601" t="str">
            <v>6600.04</v>
          </cell>
          <cell r="C601" t="str">
            <v>680.05.00.160</v>
          </cell>
          <cell r="D601">
            <v>1200</v>
          </cell>
          <cell r="E601">
            <v>0</v>
          </cell>
          <cell r="F601">
            <v>1200</v>
          </cell>
          <cell r="G601">
            <v>0</v>
          </cell>
          <cell r="H601">
            <v>0</v>
          </cell>
          <cell r="I601">
            <v>0</v>
          </cell>
          <cell r="J601">
            <v>1200</v>
          </cell>
          <cell r="K601">
            <v>0</v>
          </cell>
          <cell r="L601">
            <v>0</v>
          </cell>
          <cell r="M601" t="str">
            <v>6600.04 - Administrative Expenses Training/Conferences</v>
          </cell>
        </row>
        <row r="602">
          <cell r="A602" t="str">
            <v>680.40.50.001-6600.04</v>
          </cell>
          <cell r="B602" t="str">
            <v>6600.04</v>
          </cell>
          <cell r="C602" t="str">
            <v>680.40.50.001</v>
          </cell>
          <cell r="D602">
            <v>6000</v>
          </cell>
          <cell r="E602">
            <v>0</v>
          </cell>
          <cell r="F602">
            <v>6000</v>
          </cell>
          <cell r="G602">
            <v>0</v>
          </cell>
          <cell r="H602">
            <v>0</v>
          </cell>
          <cell r="I602">
            <v>0</v>
          </cell>
          <cell r="J602">
            <v>6000</v>
          </cell>
          <cell r="K602">
            <v>0</v>
          </cell>
          <cell r="L602">
            <v>2790.11</v>
          </cell>
          <cell r="M602" t="str">
            <v>6600.04 - Administrative Expenses Training/Conferences</v>
          </cell>
        </row>
        <row r="603">
          <cell r="A603" t="str">
            <v>680.40.85.015-6600.04</v>
          </cell>
          <cell r="B603" t="str">
            <v>6600.04</v>
          </cell>
          <cell r="C603" t="str">
            <v>680.40.85.015</v>
          </cell>
          <cell r="D603">
            <v>5000</v>
          </cell>
          <cell r="E603">
            <v>0</v>
          </cell>
          <cell r="F603">
            <v>5000</v>
          </cell>
          <cell r="G603">
            <v>0</v>
          </cell>
          <cell r="H603">
            <v>0</v>
          </cell>
          <cell r="I603">
            <v>1195.2</v>
          </cell>
          <cell r="J603">
            <v>3804.8</v>
          </cell>
          <cell r="K603">
            <v>0.24</v>
          </cell>
          <cell r="L603">
            <v>1195.2</v>
          </cell>
          <cell r="M603" t="str">
            <v>6600.04 - Administrative Expenses Training/Conferences</v>
          </cell>
        </row>
        <row r="604">
          <cell r="A604" t="str">
            <v>680.40.85.560-6600.04</v>
          </cell>
          <cell r="B604" t="str">
            <v>6600.04</v>
          </cell>
          <cell r="C604" t="str">
            <v>680.40.85.560</v>
          </cell>
          <cell r="D604">
            <v>5000</v>
          </cell>
          <cell r="E604">
            <v>0</v>
          </cell>
          <cell r="F604">
            <v>5000</v>
          </cell>
          <cell r="G604">
            <v>0</v>
          </cell>
          <cell r="H604">
            <v>0</v>
          </cell>
          <cell r="I604">
            <v>1195.2</v>
          </cell>
          <cell r="J604">
            <v>3804.8</v>
          </cell>
          <cell r="K604">
            <v>0.24</v>
          </cell>
          <cell r="L604">
            <v>1415.2</v>
          </cell>
          <cell r="M604" t="str">
            <v>6600.04 - Administrative Expenses Training/Conferences</v>
          </cell>
        </row>
        <row r="605">
          <cell r="A605" t="str">
            <v>680.40.85.680-6600.04</v>
          </cell>
          <cell r="B605" t="str">
            <v>6600.04</v>
          </cell>
          <cell r="C605" t="str">
            <v>680.40.85.680</v>
          </cell>
          <cell r="D605">
            <v>4000</v>
          </cell>
          <cell r="E605">
            <v>0</v>
          </cell>
          <cell r="F605">
            <v>4000</v>
          </cell>
          <cell r="G605">
            <v>0</v>
          </cell>
          <cell r="H605">
            <v>0</v>
          </cell>
          <cell r="I605">
            <v>1315.2</v>
          </cell>
          <cell r="J605">
            <v>2684.8</v>
          </cell>
          <cell r="K605">
            <v>0.33</v>
          </cell>
          <cell r="L605">
            <v>1394.2</v>
          </cell>
          <cell r="M605" t="str">
            <v>6600.04 - Administrative Expenses Training/Conferences</v>
          </cell>
        </row>
        <row r="606">
          <cell r="A606" t="str">
            <v>680.40.85.690-6600.04</v>
          </cell>
          <cell r="B606" t="str">
            <v>6600.04</v>
          </cell>
          <cell r="C606" t="str">
            <v>680.40.85.690</v>
          </cell>
          <cell r="D606">
            <v>5500</v>
          </cell>
          <cell r="E606">
            <v>0</v>
          </cell>
          <cell r="F606">
            <v>5500</v>
          </cell>
          <cell r="G606">
            <v>0</v>
          </cell>
          <cell r="H606">
            <v>0</v>
          </cell>
          <cell r="I606">
            <v>1195.2</v>
          </cell>
          <cell r="J606">
            <v>4304.8</v>
          </cell>
          <cell r="K606">
            <v>0.22</v>
          </cell>
          <cell r="L606">
            <v>1361.7</v>
          </cell>
          <cell r="M606" t="str">
            <v>6600.04 - Administrative Expenses Training/Conferences</v>
          </cell>
        </row>
        <row r="607">
          <cell r="A607" t="str">
            <v>680.40.85.700-6600.04</v>
          </cell>
          <cell r="B607" t="str">
            <v>6600.04</v>
          </cell>
          <cell r="C607" t="str">
            <v>680.40.85.700</v>
          </cell>
          <cell r="D607">
            <v>5500</v>
          </cell>
          <cell r="E607">
            <v>0</v>
          </cell>
          <cell r="F607">
            <v>5500</v>
          </cell>
          <cell r="G607">
            <v>0</v>
          </cell>
          <cell r="H607">
            <v>0</v>
          </cell>
          <cell r="I607">
            <v>1195.2</v>
          </cell>
          <cell r="J607">
            <v>4304.8</v>
          </cell>
          <cell r="K607">
            <v>0.22</v>
          </cell>
          <cell r="L607">
            <v>1235.2</v>
          </cell>
          <cell r="M607" t="str">
            <v>6600.04 - Administrative Expenses Training/Conferences</v>
          </cell>
        </row>
        <row r="608">
          <cell r="A608" t="str">
            <v>690.40.85.015-6600.04</v>
          </cell>
          <cell r="B608" t="str">
            <v>6600.04</v>
          </cell>
          <cell r="C608" t="str">
            <v>690.40.85.015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 t="str">
            <v>+++</v>
          </cell>
          <cell r="L608">
            <v>0</v>
          </cell>
          <cell r="M608" t="str">
            <v>6600.04 - Administrative Expenses Training/Conferences</v>
          </cell>
        </row>
        <row r="609">
          <cell r="A609" t="str">
            <v>700.40.85.015-6600.04</v>
          </cell>
          <cell r="B609" t="str">
            <v>6600.04</v>
          </cell>
          <cell r="C609" t="str">
            <v>700.40.85.015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 t="str">
            <v>+++</v>
          </cell>
          <cell r="L609">
            <v>0</v>
          </cell>
          <cell r="M609" t="str">
            <v>6600.04 - Administrative Expenses Training/Conferences</v>
          </cell>
        </row>
        <row r="610">
          <cell r="A610" t="str">
            <v>680.40.85.560-6600.05</v>
          </cell>
          <cell r="B610" t="str">
            <v>6600.05</v>
          </cell>
          <cell r="C610" t="str">
            <v>680.40.85.560</v>
          </cell>
          <cell r="D610">
            <v>4000</v>
          </cell>
          <cell r="E610">
            <v>0</v>
          </cell>
          <cell r="F610">
            <v>4000</v>
          </cell>
          <cell r="G610">
            <v>0</v>
          </cell>
          <cell r="H610">
            <v>0</v>
          </cell>
          <cell r="I610">
            <v>807.33</v>
          </cell>
          <cell r="J610">
            <v>3192.67</v>
          </cell>
          <cell r="K610">
            <v>0.2</v>
          </cell>
          <cell r="L610">
            <v>53.56</v>
          </cell>
          <cell r="M610" t="str">
            <v>6600.05 - Administrative Expenses Public/Legal Advertisement</v>
          </cell>
        </row>
        <row r="611">
          <cell r="A611" t="str">
            <v>680.40.85.015-6600.06</v>
          </cell>
          <cell r="B611" t="str">
            <v>6600.06</v>
          </cell>
          <cell r="C611" t="str">
            <v>680.40.85.015</v>
          </cell>
          <cell r="D611">
            <v>40000</v>
          </cell>
          <cell r="E611">
            <v>3200</v>
          </cell>
          <cell r="F611">
            <v>43200</v>
          </cell>
          <cell r="G611">
            <v>0</v>
          </cell>
          <cell r="H611">
            <v>0</v>
          </cell>
          <cell r="I611">
            <v>10500</v>
          </cell>
          <cell r="J611">
            <v>32700</v>
          </cell>
          <cell r="K611">
            <v>0.24</v>
          </cell>
          <cell r="L611">
            <v>9300</v>
          </cell>
          <cell r="M611" t="str">
            <v>6600.06 - Administrative Expenses Property/Building Rental</v>
          </cell>
        </row>
        <row r="612">
          <cell r="A612" t="str">
            <v>680.05.00.160-6600.07</v>
          </cell>
          <cell r="B612" t="str">
            <v>6600.07</v>
          </cell>
          <cell r="C612" t="str">
            <v>680.05.00.160</v>
          </cell>
          <cell r="D612">
            <v>50</v>
          </cell>
          <cell r="E612">
            <v>0</v>
          </cell>
          <cell r="F612">
            <v>50</v>
          </cell>
          <cell r="G612">
            <v>0</v>
          </cell>
          <cell r="H612">
            <v>0</v>
          </cell>
          <cell r="I612">
            <v>0</v>
          </cell>
          <cell r="J612">
            <v>50</v>
          </cell>
          <cell r="K612">
            <v>0</v>
          </cell>
          <cell r="L612">
            <v>50</v>
          </cell>
          <cell r="M612" t="str">
            <v>6600.07 - Administrative Expenses Employee Recruitment</v>
          </cell>
        </row>
        <row r="613">
          <cell r="A613" t="str">
            <v>680.40.50.001-6600.07</v>
          </cell>
          <cell r="B613" t="str">
            <v>6600.07</v>
          </cell>
          <cell r="C613" t="str">
            <v>680.40.50.001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 t="str">
            <v>+++</v>
          </cell>
          <cell r="L613">
            <v>0</v>
          </cell>
          <cell r="M613" t="str">
            <v>6600.07 - Administrative Expenses Employee Recruitment</v>
          </cell>
        </row>
        <row r="614">
          <cell r="A614" t="str">
            <v>680.40.55.500-6600.07</v>
          </cell>
          <cell r="B614" t="str">
            <v>6600.07</v>
          </cell>
          <cell r="C614" t="str">
            <v>680.40.55.500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 t="str">
            <v>+++</v>
          </cell>
          <cell r="L614">
            <v>0</v>
          </cell>
          <cell r="M614" t="str">
            <v>6600.07 - Administrative Expenses Employee Recruitment</v>
          </cell>
        </row>
        <row r="615">
          <cell r="A615" t="str">
            <v>680.40.85.015-6600.07</v>
          </cell>
          <cell r="B615" t="str">
            <v>6600.07</v>
          </cell>
          <cell r="C615" t="str">
            <v>680.40.85.015</v>
          </cell>
          <cell r="D615">
            <v>600</v>
          </cell>
          <cell r="E615">
            <v>0</v>
          </cell>
          <cell r="F615">
            <v>600</v>
          </cell>
          <cell r="G615">
            <v>0</v>
          </cell>
          <cell r="H615">
            <v>0</v>
          </cell>
          <cell r="I615">
            <v>0</v>
          </cell>
          <cell r="J615">
            <v>600</v>
          </cell>
          <cell r="K615">
            <v>0</v>
          </cell>
          <cell r="L615">
            <v>0</v>
          </cell>
          <cell r="M615" t="str">
            <v>6600.07 - Administrative Expenses Employee Recruitment</v>
          </cell>
        </row>
        <row r="616">
          <cell r="A616" t="str">
            <v>680.40.85.560-6600.07</v>
          </cell>
          <cell r="B616" t="str">
            <v>6600.07</v>
          </cell>
          <cell r="C616" t="str">
            <v>680.40.85.560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 t="str">
            <v>+++</v>
          </cell>
          <cell r="L616">
            <v>0</v>
          </cell>
          <cell r="M616" t="str">
            <v>6600.07 - Administrative Expenses Employee Recruitment</v>
          </cell>
        </row>
        <row r="617">
          <cell r="A617" t="str">
            <v>680.40.85.680-6600.07</v>
          </cell>
          <cell r="B617" t="str">
            <v>6600.07</v>
          </cell>
          <cell r="C617" t="str">
            <v>680.40.85.680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 t="str">
            <v>+++</v>
          </cell>
          <cell r="L617">
            <v>0</v>
          </cell>
          <cell r="M617" t="str">
            <v>6600.07 - Administrative Expenses Employee Recruitment</v>
          </cell>
        </row>
        <row r="618">
          <cell r="A618" t="str">
            <v>680.40.85.690-6600.07</v>
          </cell>
          <cell r="B618" t="str">
            <v>6600.07</v>
          </cell>
          <cell r="C618" t="str">
            <v>680.40.85.690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 t="str">
            <v>+++</v>
          </cell>
          <cell r="L618">
            <v>0</v>
          </cell>
          <cell r="M618" t="str">
            <v>6600.07 - Administrative Expenses Employee Recruitment</v>
          </cell>
        </row>
        <row r="619">
          <cell r="A619" t="str">
            <v>680.40.85.015-6600.16</v>
          </cell>
          <cell r="B619" t="str">
            <v>6600.16</v>
          </cell>
          <cell r="C619" t="str">
            <v>680.40.85.015</v>
          </cell>
          <cell r="D619">
            <v>14080</v>
          </cell>
          <cell r="E619">
            <v>0</v>
          </cell>
          <cell r="F619">
            <v>14080</v>
          </cell>
          <cell r="G619">
            <v>0</v>
          </cell>
          <cell r="H619">
            <v>0</v>
          </cell>
          <cell r="I619">
            <v>0</v>
          </cell>
          <cell r="J619">
            <v>14080</v>
          </cell>
          <cell r="K619">
            <v>0</v>
          </cell>
          <cell r="L619">
            <v>0</v>
          </cell>
          <cell r="M619" t="str">
            <v>6600.16 - Administrative Expenses Property Tax Assessments</v>
          </cell>
        </row>
        <row r="620">
          <cell r="A620" t="str">
            <v>680.40.85.015-6600.25</v>
          </cell>
          <cell r="B620" t="str">
            <v>6600.25</v>
          </cell>
          <cell r="C620" t="str">
            <v>680.40.85.015</v>
          </cell>
          <cell r="D620">
            <v>1201680</v>
          </cell>
          <cell r="E620">
            <v>0</v>
          </cell>
          <cell r="F620">
            <v>1201680</v>
          </cell>
          <cell r="G620">
            <v>0</v>
          </cell>
          <cell r="H620">
            <v>0</v>
          </cell>
          <cell r="I620">
            <v>0</v>
          </cell>
          <cell r="J620">
            <v>1201680</v>
          </cell>
          <cell r="K620">
            <v>0</v>
          </cell>
          <cell r="L620">
            <v>300420</v>
          </cell>
          <cell r="M620" t="str">
            <v>6600.25 - Administrative Expenses Support Services-Indirect Labor</v>
          </cell>
        </row>
        <row r="621">
          <cell r="A621" t="str">
            <v>690.40.85.015-6600.25</v>
          </cell>
          <cell r="B621" t="str">
            <v>6600.25</v>
          </cell>
          <cell r="C621" t="str">
            <v>690.40.85.015</v>
          </cell>
          <cell r="D621">
            <v>59180</v>
          </cell>
          <cell r="E621">
            <v>0</v>
          </cell>
          <cell r="F621">
            <v>59180</v>
          </cell>
          <cell r="G621">
            <v>0</v>
          </cell>
          <cell r="H621">
            <v>0</v>
          </cell>
          <cell r="I621">
            <v>0</v>
          </cell>
          <cell r="J621">
            <v>59180</v>
          </cell>
          <cell r="K621">
            <v>0</v>
          </cell>
          <cell r="L621">
            <v>14795.07</v>
          </cell>
          <cell r="M621" t="str">
            <v>6600.25 - Administrative Expenses Support Services-Indirect Labor</v>
          </cell>
        </row>
        <row r="622">
          <cell r="A622" t="str">
            <v>700.40.85.015-6600.25</v>
          </cell>
          <cell r="B622" t="str">
            <v>6600.25</v>
          </cell>
          <cell r="C622" t="str">
            <v>700.40.85.015</v>
          </cell>
          <cell r="D622">
            <v>63790</v>
          </cell>
          <cell r="E622">
            <v>0</v>
          </cell>
          <cell r="F622">
            <v>63790</v>
          </cell>
          <cell r="G622">
            <v>0</v>
          </cell>
          <cell r="H622">
            <v>0</v>
          </cell>
          <cell r="I622">
            <v>0</v>
          </cell>
          <cell r="J622">
            <v>63790</v>
          </cell>
          <cell r="K622">
            <v>0</v>
          </cell>
          <cell r="L622">
            <v>15947.53</v>
          </cell>
          <cell r="M622" t="str">
            <v>6600.25 - Administrative Expenses Support Services-Indirect Labor</v>
          </cell>
        </row>
        <row r="623">
          <cell r="A623" t="str">
            <v>680.40.85.015-6600.26</v>
          </cell>
          <cell r="B623" t="str">
            <v>6600.26</v>
          </cell>
          <cell r="C623" t="str">
            <v>680.40.85.015</v>
          </cell>
          <cell r="D623">
            <v>107280</v>
          </cell>
          <cell r="E623">
            <v>0</v>
          </cell>
          <cell r="F623">
            <v>107280</v>
          </cell>
          <cell r="G623">
            <v>0</v>
          </cell>
          <cell r="H623">
            <v>0</v>
          </cell>
          <cell r="I623">
            <v>0</v>
          </cell>
          <cell r="J623">
            <v>107280</v>
          </cell>
          <cell r="K623">
            <v>0</v>
          </cell>
          <cell r="L623">
            <v>26820</v>
          </cell>
          <cell r="M623" t="str">
            <v>6600.26 - Administrative Expenses Support Services-IT</v>
          </cell>
        </row>
        <row r="624">
          <cell r="A624" t="str">
            <v>690.40.85.015-6600.26</v>
          </cell>
          <cell r="B624" t="str">
            <v>6600.26</v>
          </cell>
          <cell r="C624" t="str">
            <v>690.40.85.015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 t="str">
            <v>+++</v>
          </cell>
          <cell r="L624">
            <v>0</v>
          </cell>
          <cell r="M624" t="str">
            <v>6600.26 - Administrative Expenses Support Services-IT</v>
          </cell>
        </row>
        <row r="625">
          <cell r="A625" t="str">
            <v>700.40.85.015-6600.26</v>
          </cell>
          <cell r="B625" t="str">
            <v>6600.26</v>
          </cell>
          <cell r="C625" t="str">
            <v>700.40.85.015</v>
          </cell>
          <cell r="D625">
            <v>1200</v>
          </cell>
          <cell r="E625">
            <v>0</v>
          </cell>
          <cell r="F625">
            <v>1200</v>
          </cell>
          <cell r="G625">
            <v>0</v>
          </cell>
          <cell r="H625">
            <v>0</v>
          </cell>
          <cell r="I625">
            <v>0</v>
          </cell>
          <cell r="J625">
            <v>1200</v>
          </cell>
          <cell r="K625">
            <v>0</v>
          </cell>
          <cell r="L625">
            <v>200</v>
          </cell>
          <cell r="M625" t="str">
            <v>6600.26 - Administrative Expenses Support Services-IT</v>
          </cell>
        </row>
        <row r="626">
          <cell r="A626" t="str">
            <v>680.40.85.015-6600.28</v>
          </cell>
          <cell r="B626" t="str">
            <v>6600.28</v>
          </cell>
          <cell r="C626" t="str">
            <v>680.40.85.015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 t="str">
            <v>+++</v>
          </cell>
          <cell r="L626">
            <v>0</v>
          </cell>
          <cell r="M626" t="str">
            <v>6600.28 - Administrative Expenses Equipment Fund Contribution</v>
          </cell>
        </row>
        <row r="627">
          <cell r="A627" t="str">
            <v>680.40.85.015-6600.32</v>
          </cell>
          <cell r="B627" t="str">
            <v>6600.32</v>
          </cell>
          <cell r="C627" t="str">
            <v>680.40.85.015</v>
          </cell>
          <cell r="D627">
            <v>127760</v>
          </cell>
          <cell r="E627">
            <v>0</v>
          </cell>
          <cell r="F627">
            <v>127760</v>
          </cell>
          <cell r="G627">
            <v>0</v>
          </cell>
          <cell r="H627">
            <v>0</v>
          </cell>
          <cell r="I627">
            <v>0</v>
          </cell>
          <cell r="J627">
            <v>127760</v>
          </cell>
          <cell r="K627">
            <v>0</v>
          </cell>
          <cell r="L627">
            <v>31940.01</v>
          </cell>
          <cell r="M627" t="str">
            <v>6600.32 - Administrative Expenses Vehicle Fund Contribution</v>
          </cell>
        </row>
        <row r="628">
          <cell r="A628" t="str">
            <v>680.40.85.015-6600.36</v>
          </cell>
          <cell r="B628" t="str">
            <v>6600.36</v>
          </cell>
          <cell r="C628" t="str">
            <v>680.40.85.015</v>
          </cell>
          <cell r="D628">
            <v>106080</v>
          </cell>
          <cell r="E628">
            <v>0</v>
          </cell>
          <cell r="F628">
            <v>106080</v>
          </cell>
          <cell r="G628">
            <v>0</v>
          </cell>
          <cell r="H628">
            <v>0</v>
          </cell>
          <cell r="I628">
            <v>0</v>
          </cell>
          <cell r="J628">
            <v>106080</v>
          </cell>
          <cell r="K628">
            <v>0</v>
          </cell>
          <cell r="L628">
            <v>26520</v>
          </cell>
          <cell r="M628" t="str">
            <v>6600.36 - Administrative Expenses IT Fund Contribution</v>
          </cell>
        </row>
        <row r="629">
          <cell r="A629" t="str">
            <v>690.40.85.015-6600.36</v>
          </cell>
          <cell r="B629" t="str">
            <v>6600.36</v>
          </cell>
          <cell r="C629" t="str">
            <v>690.40.85.015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 t="str">
            <v>+++</v>
          </cell>
          <cell r="L629">
            <v>0</v>
          </cell>
          <cell r="M629" t="str">
            <v>6600.36 - Administrative Expenses IT Fund Contribution</v>
          </cell>
        </row>
        <row r="630">
          <cell r="A630" t="str">
            <v>700.40.85.015-6600.36</v>
          </cell>
          <cell r="B630" t="str">
            <v>6600.36</v>
          </cell>
          <cell r="C630" t="str">
            <v>700.40.85.015</v>
          </cell>
          <cell r="D630">
            <v>2520</v>
          </cell>
          <cell r="E630">
            <v>0</v>
          </cell>
          <cell r="F630">
            <v>2520</v>
          </cell>
          <cell r="G630">
            <v>0</v>
          </cell>
          <cell r="H630">
            <v>0</v>
          </cell>
          <cell r="I630">
            <v>0</v>
          </cell>
          <cell r="J630">
            <v>2520</v>
          </cell>
          <cell r="K630">
            <v>0</v>
          </cell>
          <cell r="L630">
            <v>630</v>
          </cell>
          <cell r="M630" t="str">
            <v>6600.36 - Administrative Expenses IT Fund Contribution</v>
          </cell>
        </row>
        <row r="631">
          <cell r="A631" t="str">
            <v>680.00.00.900-6700.01</v>
          </cell>
          <cell r="B631" t="str">
            <v>6700.01</v>
          </cell>
          <cell r="C631" t="str">
            <v>680.00.00.900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 t="str">
            <v>+++</v>
          </cell>
          <cell r="L631">
            <v>0</v>
          </cell>
          <cell r="M631" t="str">
            <v>6700.01 - Depreciation Buildings</v>
          </cell>
        </row>
        <row r="632">
          <cell r="A632" t="str">
            <v>680.00.00.900-6700.02</v>
          </cell>
          <cell r="B632" t="str">
            <v>6700.02</v>
          </cell>
          <cell r="C632" t="str">
            <v>680.00.00.900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 t="str">
            <v>+++</v>
          </cell>
          <cell r="L632">
            <v>0</v>
          </cell>
          <cell r="M632" t="str">
            <v>6700.02 - Depreciation Building Improvements</v>
          </cell>
        </row>
        <row r="633">
          <cell r="A633" t="str">
            <v>680.00.00.900-6700.03</v>
          </cell>
          <cell r="B633" t="str">
            <v>6700.03</v>
          </cell>
          <cell r="C633" t="str">
            <v>680.00.00.900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 t="str">
            <v>+++</v>
          </cell>
          <cell r="L633">
            <v>0</v>
          </cell>
          <cell r="M633" t="str">
            <v>6700.03 - Depreciation Computer Hardware</v>
          </cell>
        </row>
        <row r="634">
          <cell r="A634" t="str">
            <v>680.00.00.900-6700.04</v>
          </cell>
          <cell r="B634" t="str">
            <v>6700.04</v>
          </cell>
          <cell r="C634" t="str">
            <v>680.00.00.900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 t="str">
            <v>+++</v>
          </cell>
          <cell r="L634">
            <v>0</v>
          </cell>
          <cell r="M634" t="str">
            <v>6700.04 - Depreciation Software</v>
          </cell>
        </row>
        <row r="635">
          <cell r="A635" t="str">
            <v>680.00.00.900-6700.05</v>
          </cell>
          <cell r="B635" t="str">
            <v>6700.05</v>
          </cell>
          <cell r="C635" t="str">
            <v>680.00.00.900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 t="str">
            <v>+++</v>
          </cell>
          <cell r="L635">
            <v>0</v>
          </cell>
          <cell r="M635" t="str">
            <v>6700.05 - Depreciation Machinery &amp; Equipment</v>
          </cell>
        </row>
        <row r="636">
          <cell r="A636" t="str">
            <v>680.00.00.900-6700.06</v>
          </cell>
          <cell r="B636" t="str">
            <v>6700.06</v>
          </cell>
          <cell r="C636" t="str">
            <v>680.00.00.900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 t="str">
            <v>+++</v>
          </cell>
          <cell r="L636">
            <v>0</v>
          </cell>
          <cell r="M636" t="str">
            <v>6700.06 - Depreciation Vehicles</v>
          </cell>
        </row>
        <row r="637">
          <cell r="A637" t="str">
            <v>680.00.00.900-6700.08</v>
          </cell>
          <cell r="B637" t="str">
            <v>6700.08</v>
          </cell>
          <cell r="C637" t="str">
            <v>680.00.00.900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 t="str">
            <v>+++</v>
          </cell>
          <cell r="L637">
            <v>0</v>
          </cell>
          <cell r="M637" t="str">
            <v>6700.08 - Depreciation Streets</v>
          </cell>
        </row>
        <row r="638">
          <cell r="A638" t="str">
            <v>680.00.00.900-6700.11</v>
          </cell>
          <cell r="B638" t="str">
            <v>6700.11</v>
          </cell>
          <cell r="C638" t="str">
            <v>680.00.00.900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 t="str">
            <v>+++</v>
          </cell>
          <cell r="L638">
            <v>0</v>
          </cell>
          <cell r="M638" t="str">
            <v>6700.11 - Depreciation Storm Drain</v>
          </cell>
        </row>
        <row r="639">
          <cell r="A639" t="str">
            <v>680.00.00.900-6700.12</v>
          </cell>
          <cell r="B639" t="str">
            <v>6700.12</v>
          </cell>
          <cell r="C639" t="str">
            <v>680.00.00.900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 t="str">
            <v>+++</v>
          </cell>
          <cell r="L639">
            <v>0</v>
          </cell>
          <cell r="M639" t="str">
            <v>6700.12 - Depreciation Water Rights</v>
          </cell>
        </row>
        <row r="640">
          <cell r="A640" t="str">
            <v>680.00.00.900-6700.13</v>
          </cell>
          <cell r="B640" t="str">
            <v>6700.13</v>
          </cell>
          <cell r="C640" t="str">
            <v>680.00.00.900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 t="str">
            <v>+++</v>
          </cell>
          <cell r="L640">
            <v>0</v>
          </cell>
          <cell r="M640" t="str">
            <v>6700.13 - Depreciation Water Wells &amp; Lines</v>
          </cell>
        </row>
        <row r="641">
          <cell r="A641" t="str">
            <v>680.40.85.015-6700.99</v>
          </cell>
          <cell r="B641" t="str">
            <v>6700.99</v>
          </cell>
          <cell r="C641" t="str">
            <v>680.40.85.015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 t="str">
            <v>+++</v>
          </cell>
          <cell r="L641">
            <v>0</v>
          </cell>
          <cell r="M641" t="str">
            <v>6700.99 - Depreciation Conversion</v>
          </cell>
        </row>
        <row r="642">
          <cell r="A642" t="str">
            <v>680.00.00.900-7000.01</v>
          </cell>
          <cell r="B642" t="str">
            <v>7000.01</v>
          </cell>
          <cell r="C642" t="str">
            <v>680.00.00.900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 t="str">
            <v>+++</v>
          </cell>
          <cell r="L642">
            <v>0</v>
          </cell>
          <cell r="M642" t="str">
            <v>7000.01 - Capital Outlay Vehicles-Minor</v>
          </cell>
        </row>
        <row r="643">
          <cell r="A643" t="str">
            <v>680.00.00.900-7000.02</v>
          </cell>
          <cell r="B643" t="str">
            <v>7000.02</v>
          </cell>
          <cell r="C643" t="str">
            <v>680.00.00.900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 t="str">
            <v>+++</v>
          </cell>
          <cell r="L643">
            <v>38735.74</v>
          </cell>
          <cell r="M643" t="str">
            <v>7000.02 - Capital Outlay Vehicles-Major</v>
          </cell>
        </row>
        <row r="644">
          <cell r="A644" t="str">
            <v>680.00.00.900-7000.03</v>
          </cell>
          <cell r="B644" t="str">
            <v>7000.03</v>
          </cell>
          <cell r="C644" t="str">
            <v>680.00.00.900</v>
          </cell>
          <cell r="D644">
            <v>300000</v>
          </cell>
          <cell r="E644">
            <v>0</v>
          </cell>
          <cell r="F644">
            <v>300000</v>
          </cell>
          <cell r="G644">
            <v>0</v>
          </cell>
          <cell r="H644">
            <v>0</v>
          </cell>
          <cell r="I644">
            <v>0</v>
          </cell>
          <cell r="J644">
            <v>300000</v>
          </cell>
          <cell r="K644">
            <v>0</v>
          </cell>
          <cell r="L644">
            <v>0</v>
          </cell>
          <cell r="M644" t="str">
            <v>7000.03 - Capital Outlay Operations Equip-Minor</v>
          </cell>
        </row>
        <row r="645">
          <cell r="A645" t="str">
            <v>680.40.50.001-7000.03</v>
          </cell>
          <cell r="B645" t="str">
            <v>7000.03</v>
          </cell>
          <cell r="C645" t="str">
            <v>680.40.50.001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 t="str">
            <v>+++</v>
          </cell>
          <cell r="L645">
            <v>0</v>
          </cell>
          <cell r="M645" t="str">
            <v>7000.03 - Capital Outlay Operations Equip-Minor</v>
          </cell>
        </row>
        <row r="646">
          <cell r="A646" t="str">
            <v>680.40.60.520-7000.03</v>
          </cell>
          <cell r="B646" t="str">
            <v>7000.03</v>
          </cell>
          <cell r="C646" t="str">
            <v>680.40.60.520</v>
          </cell>
          <cell r="D646">
            <v>1134</v>
          </cell>
          <cell r="E646">
            <v>0</v>
          </cell>
          <cell r="F646">
            <v>1134</v>
          </cell>
          <cell r="G646">
            <v>0</v>
          </cell>
          <cell r="H646">
            <v>0</v>
          </cell>
          <cell r="I646">
            <v>0</v>
          </cell>
          <cell r="J646">
            <v>1134</v>
          </cell>
          <cell r="K646">
            <v>0</v>
          </cell>
          <cell r="L646">
            <v>0</v>
          </cell>
          <cell r="M646" t="str">
            <v>7000.03 - Capital Outlay Operations Equip-Minor</v>
          </cell>
        </row>
        <row r="647">
          <cell r="A647" t="str">
            <v>680.40.85.015-7000.03</v>
          </cell>
          <cell r="B647" t="str">
            <v>7000.03</v>
          </cell>
          <cell r="C647" t="str">
            <v>680.40.85.015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 t="str">
            <v>+++</v>
          </cell>
          <cell r="L647">
            <v>0</v>
          </cell>
          <cell r="M647" t="str">
            <v>7000.03 - Capital Outlay Operations Equip-Minor</v>
          </cell>
        </row>
        <row r="648">
          <cell r="A648" t="str">
            <v>680.40.85.680-7000.03</v>
          </cell>
          <cell r="B648" t="str">
            <v>7000.03</v>
          </cell>
          <cell r="C648" t="str">
            <v>680.40.85.680</v>
          </cell>
          <cell r="D648">
            <v>15769</v>
          </cell>
          <cell r="E648">
            <v>0</v>
          </cell>
          <cell r="F648">
            <v>15769</v>
          </cell>
          <cell r="G648">
            <v>0</v>
          </cell>
          <cell r="H648">
            <v>0</v>
          </cell>
          <cell r="I648">
            <v>0</v>
          </cell>
          <cell r="J648">
            <v>15769</v>
          </cell>
          <cell r="K648">
            <v>0</v>
          </cell>
          <cell r="L648">
            <v>0</v>
          </cell>
          <cell r="M648" t="str">
            <v>7000.03 - Capital Outlay Operations Equip-Minor</v>
          </cell>
        </row>
        <row r="649">
          <cell r="A649" t="str">
            <v>680.40.85.690-7000.03</v>
          </cell>
          <cell r="B649" t="str">
            <v>7000.03</v>
          </cell>
          <cell r="C649" t="str">
            <v>680.40.85.690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92885.1</v>
          </cell>
          <cell r="I649">
            <v>0</v>
          </cell>
          <cell r="J649">
            <v>-92885.1</v>
          </cell>
          <cell r="K649" t="str">
            <v>+++</v>
          </cell>
          <cell r="L649">
            <v>0</v>
          </cell>
          <cell r="M649" t="str">
            <v>7000.03 - Capital Outlay Operations Equip-Minor</v>
          </cell>
        </row>
        <row r="650">
          <cell r="A650" t="str">
            <v>680.40.85.700-7000.03</v>
          </cell>
          <cell r="B650" t="str">
            <v>7000.03</v>
          </cell>
          <cell r="C650" t="str">
            <v>680.40.85.700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 t="str">
            <v>+++</v>
          </cell>
          <cell r="L650">
            <v>0</v>
          </cell>
          <cell r="M650" t="str">
            <v>7000.03 - Capital Outlay Operations Equip-Minor</v>
          </cell>
        </row>
        <row r="651">
          <cell r="A651" t="str">
            <v>690.00.00.900-7000.03</v>
          </cell>
          <cell r="B651" t="str">
            <v>7000.03</v>
          </cell>
          <cell r="C651" t="str">
            <v>690.00.00.900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 t="str">
            <v>+++</v>
          </cell>
          <cell r="L651">
            <v>0</v>
          </cell>
          <cell r="M651" t="str">
            <v>7000.03 - Capital Outlay Operations Equip-Minor</v>
          </cell>
        </row>
        <row r="652">
          <cell r="A652" t="str">
            <v>700.00.00.900-7000.03</v>
          </cell>
          <cell r="B652" t="str">
            <v>7000.03</v>
          </cell>
          <cell r="C652" t="str">
            <v>700.00.00.900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 t="str">
            <v>+++</v>
          </cell>
          <cell r="L652">
            <v>0</v>
          </cell>
          <cell r="M652" t="str">
            <v>7000.03 - Capital Outlay Operations Equip-Minor</v>
          </cell>
        </row>
        <row r="653">
          <cell r="A653" t="str">
            <v>680.00.00.900-7000.04</v>
          </cell>
          <cell r="B653" t="str">
            <v>7000.04</v>
          </cell>
          <cell r="C653" t="str">
            <v>680.00.00.900</v>
          </cell>
          <cell r="D653">
            <v>30000</v>
          </cell>
          <cell r="E653">
            <v>30000</v>
          </cell>
          <cell r="F653">
            <v>60000</v>
          </cell>
          <cell r="G653">
            <v>0</v>
          </cell>
          <cell r="H653">
            <v>0</v>
          </cell>
          <cell r="I653">
            <v>0</v>
          </cell>
          <cell r="J653">
            <v>60000</v>
          </cell>
          <cell r="K653">
            <v>0</v>
          </cell>
          <cell r="L653">
            <v>0</v>
          </cell>
          <cell r="M653" t="str">
            <v>7000.04 - Capital Outlay Operations Equipment-Major</v>
          </cell>
        </row>
        <row r="654">
          <cell r="A654" t="str">
            <v>670.00.00.900-7000.06</v>
          </cell>
          <cell r="B654" t="str">
            <v>7000.06</v>
          </cell>
          <cell r="C654" t="str">
            <v>670.00.00.900</v>
          </cell>
          <cell r="D654">
            <v>0</v>
          </cell>
          <cell r="E654">
            <v>428396</v>
          </cell>
          <cell r="F654">
            <v>428396</v>
          </cell>
          <cell r="G654">
            <v>0</v>
          </cell>
          <cell r="H654">
            <v>428394.59</v>
          </cell>
          <cell r="I654">
            <v>0</v>
          </cell>
          <cell r="J654">
            <v>1.41</v>
          </cell>
          <cell r="K654">
            <v>1</v>
          </cell>
          <cell r="L654">
            <v>0</v>
          </cell>
          <cell r="M654" t="str">
            <v>7000.06 - Capital Outlay Operations Appartus-Major</v>
          </cell>
        </row>
        <row r="655">
          <cell r="A655" t="str">
            <v>680.00.00.900-7000.06</v>
          </cell>
          <cell r="B655" t="str">
            <v>7000.06</v>
          </cell>
          <cell r="C655" t="str">
            <v>680.00.00.900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 t="str">
            <v>+++</v>
          </cell>
          <cell r="L655">
            <v>0</v>
          </cell>
          <cell r="M655" t="str">
            <v>7000.06 - Capital Outlay Operations Appartus-Major</v>
          </cell>
        </row>
        <row r="656">
          <cell r="A656" t="str">
            <v>680.00.00.900-7000.07</v>
          </cell>
          <cell r="B656" t="str">
            <v>7000.07</v>
          </cell>
          <cell r="C656" t="str">
            <v>680.00.00.900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 t="str">
            <v>+++</v>
          </cell>
          <cell r="L656">
            <v>0</v>
          </cell>
          <cell r="M656" t="str">
            <v>7000.07 - Capital Outlay Computer Hardware</v>
          </cell>
        </row>
        <row r="657">
          <cell r="A657" t="str">
            <v>700.00.00.900-7000.07</v>
          </cell>
          <cell r="B657" t="str">
            <v>7000.07</v>
          </cell>
          <cell r="C657" t="str">
            <v>700.00.00.900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 t="str">
            <v>+++</v>
          </cell>
          <cell r="L657">
            <v>0</v>
          </cell>
          <cell r="M657" t="str">
            <v>7000.07 - Capital Outlay Computer Hardware</v>
          </cell>
        </row>
        <row r="658">
          <cell r="A658" t="str">
            <v>680.00.00.900-7000.08</v>
          </cell>
          <cell r="B658" t="str">
            <v>7000.08</v>
          </cell>
          <cell r="C658" t="str">
            <v>680.00.00.900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 t="str">
            <v>+++</v>
          </cell>
          <cell r="L658">
            <v>0</v>
          </cell>
          <cell r="M658" t="str">
            <v>7000.08 - Capital Outlay Computer Software</v>
          </cell>
        </row>
        <row r="659">
          <cell r="A659" t="str">
            <v>680.40.85.690-7000.08</v>
          </cell>
          <cell r="B659" t="str">
            <v>7000.08</v>
          </cell>
          <cell r="C659" t="str">
            <v>680.40.85.690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 t="str">
            <v>+++</v>
          </cell>
          <cell r="L659">
            <v>0</v>
          </cell>
          <cell r="M659" t="str">
            <v>7000.08 - Capital Outlay Computer Software</v>
          </cell>
        </row>
        <row r="660">
          <cell r="A660" t="str">
            <v>690.00.00.900-7000.08</v>
          </cell>
          <cell r="B660" t="str">
            <v>7000.08</v>
          </cell>
          <cell r="C660" t="str">
            <v>690.00.00.900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 t="str">
            <v>+++</v>
          </cell>
          <cell r="L660">
            <v>0</v>
          </cell>
          <cell r="M660" t="str">
            <v>7000.08 - Capital Outlay Computer Software</v>
          </cell>
        </row>
        <row r="661">
          <cell r="A661" t="str">
            <v>700.00.00.900-7000.08</v>
          </cell>
          <cell r="B661" t="str">
            <v>7000.08</v>
          </cell>
          <cell r="C661" t="str">
            <v>700.00.00.900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 t="str">
            <v>+++</v>
          </cell>
          <cell r="L661">
            <v>0</v>
          </cell>
          <cell r="M661" t="str">
            <v>7000.08 - Capital Outlay Computer Software</v>
          </cell>
        </row>
        <row r="662">
          <cell r="A662" t="str">
            <v>680.00.00.900-7000.09</v>
          </cell>
          <cell r="B662" t="str">
            <v>7000.09</v>
          </cell>
          <cell r="C662" t="str">
            <v>680.00.00.900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 t="str">
            <v>+++</v>
          </cell>
          <cell r="L662">
            <v>0</v>
          </cell>
          <cell r="M662" t="str">
            <v>7000.09 - Capital Outlay Computer Conversion</v>
          </cell>
        </row>
        <row r="663">
          <cell r="A663" t="str">
            <v>680.00.00.900-7000.15</v>
          </cell>
          <cell r="B663" t="str">
            <v>7000.15</v>
          </cell>
          <cell r="C663" t="str">
            <v>680.00.00.900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 t="str">
            <v>+++</v>
          </cell>
          <cell r="L663">
            <v>0</v>
          </cell>
          <cell r="M663" t="str">
            <v>7000.15 - Capital Outlay Wells-Minor</v>
          </cell>
        </row>
        <row r="664">
          <cell r="A664" t="str">
            <v>680.00.00.900-7000.16</v>
          </cell>
          <cell r="B664" t="str">
            <v>7000.16</v>
          </cell>
          <cell r="C664" t="str">
            <v>680.00.00.900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 t="str">
            <v>+++</v>
          </cell>
          <cell r="L664">
            <v>0</v>
          </cell>
          <cell r="M664" t="str">
            <v>7000.16 - Capital Outlay Wells-Major</v>
          </cell>
        </row>
        <row r="665">
          <cell r="A665" t="str">
            <v>680.00.00.900-7000.18</v>
          </cell>
          <cell r="B665" t="str">
            <v>7000.18</v>
          </cell>
          <cell r="C665" t="str">
            <v>680.00.00.900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 t="str">
            <v>+++</v>
          </cell>
          <cell r="L665">
            <v>0</v>
          </cell>
          <cell r="M665" t="str">
            <v>7000.18 - Capital Outlay Pumps</v>
          </cell>
        </row>
        <row r="666">
          <cell r="A666" t="str">
            <v>680.00.00.900-7000.19</v>
          </cell>
          <cell r="B666" t="str">
            <v>7000.19</v>
          </cell>
          <cell r="C666" t="str">
            <v>680.00.00.900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 t="str">
            <v>+++</v>
          </cell>
          <cell r="L666">
            <v>0</v>
          </cell>
          <cell r="M666" t="str">
            <v>7000.19 - Capital Outlay Pumps</v>
          </cell>
        </row>
        <row r="667">
          <cell r="A667" t="str">
            <v>680.00.00.900-7000.20</v>
          </cell>
          <cell r="B667" t="str">
            <v>7000.20</v>
          </cell>
          <cell r="C667" t="str">
            <v>680.00.00.900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 t="str">
            <v>+++</v>
          </cell>
          <cell r="L667">
            <v>0</v>
          </cell>
          <cell r="M667" t="str">
            <v>7000.20 - Capital Outlay Laboratory</v>
          </cell>
        </row>
        <row r="668">
          <cell r="A668" t="str">
            <v>680.00.00.900-7000.27</v>
          </cell>
          <cell r="B668" t="str">
            <v>7000.27</v>
          </cell>
          <cell r="C668" t="str">
            <v>680.00.00.900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 t="str">
            <v>+++</v>
          </cell>
          <cell r="L668">
            <v>0</v>
          </cell>
          <cell r="M668" t="str">
            <v>7000.27 - Capital Outlay Information Technology</v>
          </cell>
        </row>
        <row r="669">
          <cell r="A669" t="str">
            <v>690.00.00.900-7000.29</v>
          </cell>
          <cell r="B669" t="str">
            <v>7000.29</v>
          </cell>
          <cell r="C669" t="str">
            <v>690.00.00.900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 t="str">
            <v>+++</v>
          </cell>
          <cell r="L669">
            <v>0</v>
          </cell>
          <cell r="M669" t="str">
            <v>7000.29 - Capital Outlay Meters, Boxes</v>
          </cell>
        </row>
        <row r="670">
          <cell r="A670" t="str">
            <v>680.00.00.900-7000.99</v>
          </cell>
          <cell r="B670" t="str">
            <v>7000.99</v>
          </cell>
          <cell r="C670" t="str">
            <v>680.00.00.900</v>
          </cell>
          <cell r="D670">
            <v>16570</v>
          </cell>
          <cell r="E670">
            <v>0</v>
          </cell>
          <cell r="F670">
            <v>16570</v>
          </cell>
          <cell r="G670">
            <v>0</v>
          </cell>
          <cell r="H670">
            <v>0</v>
          </cell>
          <cell r="I670">
            <v>0</v>
          </cell>
          <cell r="J670">
            <v>16570</v>
          </cell>
          <cell r="K670">
            <v>0</v>
          </cell>
          <cell r="L670">
            <v>0</v>
          </cell>
          <cell r="M670" t="str">
            <v>7000.99 - Capital Outlay General</v>
          </cell>
        </row>
        <row r="671">
          <cell r="A671" t="str">
            <v>680.40.60.520-7000.99</v>
          </cell>
          <cell r="B671" t="str">
            <v>7000.99</v>
          </cell>
          <cell r="C671" t="str">
            <v>680.40.60.520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 t="str">
            <v>+++</v>
          </cell>
          <cell r="L671">
            <v>0</v>
          </cell>
          <cell r="M671" t="str">
            <v>7000.99 - Capital Outlay General</v>
          </cell>
        </row>
        <row r="672">
          <cell r="A672" t="str">
            <v>680.40.85.015-7000.99</v>
          </cell>
          <cell r="B672" t="str">
            <v>7000.99</v>
          </cell>
          <cell r="C672" t="str">
            <v>680.40.85.015</v>
          </cell>
          <cell r="D672">
            <v>610000</v>
          </cell>
          <cell r="E672">
            <v>0</v>
          </cell>
          <cell r="F672">
            <v>610000</v>
          </cell>
          <cell r="G672">
            <v>0</v>
          </cell>
          <cell r="H672">
            <v>0</v>
          </cell>
          <cell r="I672">
            <v>0</v>
          </cell>
          <cell r="J672">
            <v>610000</v>
          </cell>
          <cell r="K672">
            <v>0</v>
          </cell>
          <cell r="L672">
            <v>0</v>
          </cell>
          <cell r="M672" t="str">
            <v>7000.99 - Capital Outlay General</v>
          </cell>
        </row>
        <row r="673">
          <cell r="A673" t="str">
            <v>680.40.85.560-7000.99</v>
          </cell>
          <cell r="B673" t="str">
            <v>7000.99</v>
          </cell>
          <cell r="C673" t="str">
            <v>680.40.85.560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 t="str">
            <v>+++</v>
          </cell>
          <cell r="L673">
            <v>0</v>
          </cell>
          <cell r="M673" t="str">
            <v>7000.99 - Capital Outlay General</v>
          </cell>
        </row>
        <row r="674">
          <cell r="A674" t="str">
            <v>680.40.85.680-7000.99</v>
          </cell>
          <cell r="B674" t="str">
            <v>7000.99</v>
          </cell>
          <cell r="C674" t="str">
            <v>680.40.85.680</v>
          </cell>
          <cell r="D674">
            <v>550000</v>
          </cell>
          <cell r="E674">
            <v>0</v>
          </cell>
          <cell r="F674">
            <v>550000</v>
          </cell>
          <cell r="G674">
            <v>0</v>
          </cell>
          <cell r="H674">
            <v>183526.37</v>
          </cell>
          <cell r="I674">
            <v>0</v>
          </cell>
          <cell r="J674">
            <v>366473.63</v>
          </cell>
          <cell r="K674">
            <v>0.33</v>
          </cell>
          <cell r="L674">
            <v>0</v>
          </cell>
          <cell r="M674" t="str">
            <v>7000.99 - Capital Outlay General</v>
          </cell>
        </row>
        <row r="675">
          <cell r="A675" t="str">
            <v>680.40.85.690-7000.99</v>
          </cell>
          <cell r="B675" t="str">
            <v>7000.99</v>
          </cell>
          <cell r="C675" t="str">
            <v>680.40.85.690</v>
          </cell>
          <cell r="D675">
            <v>310000</v>
          </cell>
          <cell r="E675">
            <v>0</v>
          </cell>
          <cell r="F675">
            <v>310000</v>
          </cell>
          <cell r="G675">
            <v>0</v>
          </cell>
          <cell r="H675">
            <v>0</v>
          </cell>
          <cell r="I675">
            <v>0</v>
          </cell>
          <cell r="J675">
            <v>310000</v>
          </cell>
          <cell r="K675">
            <v>0</v>
          </cell>
          <cell r="L675">
            <v>0</v>
          </cell>
          <cell r="M675" t="str">
            <v>7000.99 - Capital Outlay General</v>
          </cell>
        </row>
        <row r="676">
          <cell r="A676" t="str">
            <v>680.40.85.700-7000.99</v>
          </cell>
          <cell r="B676" t="str">
            <v>7000.99</v>
          </cell>
          <cell r="C676" t="str">
            <v>680.40.85.700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 t="str">
            <v>+++</v>
          </cell>
          <cell r="L676">
            <v>0</v>
          </cell>
          <cell r="M676" t="str">
            <v>7000.99 - Capital Outlay General</v>
          </cell>
        </row>
        <row r="677">
          <cell r="A677" t="str">
            <v>700.00.00.900-7000.99</v>
          </cell>
          <cell r="B677" t="str">
            <v>7000.99</v>
          </cell>
          <cell r="C677" t="str">
            <v>700.00.00.900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 t="str">
            <v>+++</v>
          </cell>
          <cell r="L677">
            <v>0</v>
          </cell>
          <cell r="M677" t="str">
            <v>7000.99 - Capital Outlay General</v>
          </cell>
        </row>
        <row r="678">
          <cell r="A678" t="str">
            <v>680.00.00.900-8100.01</v>
          </cell>
          <cell r="B678" t="str">
            <v>8100.01</v>
          </cell>
          <cell r="C678" t="str">
            <v>680.00.00.900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 t="str">
            <v>+++</v>
          </cell>
          <cell r="L678">
            <v>0</v>
          </cell>
          <cell r="M678" t="str">
            <v>8100.01 - Capital Improvements-Water Land</v>
          </cell>
        </row>
        <row r="679">
          <cell r="A679" t="str">
            <v>680.00.00.900-8100.02</v>
          </cell>
          <cell r="B679" t="str">
            <v>8100.02</v>
          </cell>
          <cell r="C679" t="str">
            <v>680.00.00.900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 t="str">
            <v>+++</v>
          </cell>
          <cell r="L679">
            <v>0</v>
          </cell>
          <cell r="M679" t="str">
            <v>8100.02 - Capital Improvements-Water Line Maint/Rehab</v>
          </cell>
        </row>
        <row r="680">
          <cell r="A680" t="str">
            <v>680.00.00.900-8100.03</v>
          </cell>
          <cell r="B680" t="str">
            <v>8100.03</v>
          </cell>
          <cell r="C680" t="str">
            <v>680.00.00.900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 t="str">
            <v>+++</v>
          </cell>
          <cell r="L680">
            <v>0</v>
          </cell>
          <cell r="M680" t="str">
            <v>8100.03 - Capital Improvements-Water Line Repairs-Major</v>
          </cell>
        </row>
        <row r="681">
          <cell r="A681" t="str">
            <v>680.00.00.900-8100.04</v>
          </cell>
          <cell r="B681" t="str">
            <v>8100.04</v>
          </cell>
          <cell r="C681" t="str">
            <v>680.00.00.900</v>
          </cell>
          <cell r="D681">
            <v>890700</v>
          </cell>
          <cell r="E681">
            <v>0</v>
          </cell>
          <cell r="F681">
            <v>890700</v>
          </cell>
          <cell r="G681">
            <v>0</v>
          </cell>
          <cell r="H681">
            <v>0</v>
          </cell>
          <cell r="I681">
            <v>141892.34</v>
          </cell>
          <cell r="J681">
            <v>748807.66</v>
          </cell>
          <cell r="K681">
            <v>0.16</v>
          </cell>
          <cell r="L681">
            <v>0</v>
          </cell>
          <cell r="M681" t="str">
            <v>8100.04 - Capital Improvements-Water Line Replacement/Imp</v>
          </cell>
        </row>
        <row r="682">
          <cell r="A682" t="str">
            <v>690.00.00.900-8100.04</v>
          </cell>
          <cell r="B682" t="str">
            <v>8100.04</v>
          </cell>
          <cell r="C682" t="str">
            <v>690.00.00.900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 t="str">
            <v>+++</v>
          </cell>
          <cell r="L682">
            <v>0</v>
          </cell>
          <cell r="M682" t="str">
            <v>8100.04 - Capital Improvements-Water Line Replacement/Imp</v>
          </cell>
        </row>
        <row r="683">
          <cell r="A683" t="str">
            <v>680.00.00.900-8100.05</v>
          </cell>
          <cell r="B683" t="str">
            <v>8100.05</v>
          </cell>
          <cell r="C683" t="str">
            <v>680.00.00.900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 t="str">
            <v>+++</v>
          </cell>
          <cell r="L683">
            <v>0</v>
          </cell>
          <cell r="M683" t="str">
            <v>8100.05 - Capital Improvements-Water Well Maint/Rehab</v>
          </cell>
        </row>
        <row r="684">
          <cell r="A684" t="str">
            <v>680.00.00.900-8100.06</v>
          </cell>
          <cell r="B684" t="str">
            <v>8100.06</v>
          </cell>
          <cell r="C684" t="str">
            <v>680.00.00.900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 t="str">
            <v>+++</v>
          </cell>
          <cell r="L684">
            <v>0</v>
          </cell>
          <cell r="M684" t="str">
            <v>8100.06 - Capital Improvements-Water Well Repairs-Major</v>
          </cell>
        </row>
        <row r="685">
          <cell r="A685" t="str">
            <v>680.00.00.900-8100.07</v>
          </cell>
          <cell r="B685" t="str">
            <v>8100.07</v>
          </cell>
          <cell r="C685" t="str">
            <v>680.00.00.900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 t="str">
            <v>+++</v>
          </cell>
          <cell r="L685">
            <v>150309.45000000001</v>
          </cell>
          <cell r="M685" t="str">
            <v>8100.07 - Capital Improvements-Water Well Replacement/Imp</v>
          </cell>
        </row>
        <row r="686">
          <cell r="A686" t="str">
            <v>690.00.00.900-8100.07</v>
          </cell>
          <cell r="B686" t="str">
            <v>8100.07</v>
          </cell>
          <cell r="C686" t="str">
            <v>690.00.00.900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 t="str">
            <v>+++</v>
          </cell>
          <cell r="L686">
            <v>0</v>
          </cell>
          <cell r="M686" t="str">
            <v>8100.07 - Capital Improvements-Water Well Replacement/Imp</v>
          </cell>
        </row>
        <row r="687">
          <cell r="A687" t="str">
            <v>680.00.00.900-8100.08</v>
          </cell>
          <cell r="B687" t="str">
            <v>8100.08</v>
          </cell>
          <cell r="C687" t="str">
            <v>680.00.00.900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 t="str">
            <v>+++</v>
          </cell>
          <cell r="L687">
            <v>0</v>
          </cell>
          <cell r="M687" t="str">
            <v>8100.08 - Capital Improvements-Water Tank Maint/Rehab</v>
          </cell>
        </row>
        <row r="688">
          <cell r="A688" t="str">
            <v>680.00.00.900-8100.09</v>
          </cell>
          <cell r="B688" t="str">
            <v>8100.09</v>
          </cell>
          <cell r="C688" t="str">
            <v>680.00.00.900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 t="str">
            <v>+++</v>
          </cell>
          <cell r="L688">
            <v>0</v>
          </cell>
          <cell r="M688" t="str">
            <v>8100.09 - Capital Improvements-Water Tank Repairs-Major</v>
          </cell>
        </row>
        <row r="689">
          <cell r="A689" t="str">
            <v>680.00.00.900-8100.10</v>
          </cell>
          <cell r="B689" t="str">
            <v>8100.10</v>
          </cell>
          <cell r="C689" t="str">
            <v>680.00.00.900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 t="str">
            <v>+++</v>
          </cell>
          <cell r="L689">
            <v>0</v>
          </cell>
          <cell r="M689" t="str">
            <v>8100.10 - Capital Improvements-Water Tank Replacement/Imp</v>
          </cell>
        </row>
        <row r="690">
          <cell r="A690" t="str">
            <v>700.00.00.900-8100.11</v>
          </cell>
          <cell r="B690" t="str">
            <v>8100.11</v>
          </cell>
          <cell r="C690" t="str">
            <v>700.00.00.900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 t="str">
            <v>+++</v>
          </cell>
          <cell r="L690">
            <v>0</v>
          </cell>
          <cell r="M690" t="str">
            <v>8100.11 - Capital Improvements-Water Zone 11</v>
          </cell>
        </row>
        <row r="691">
          <cell r="A691" t="str">
            <v>700.00.00.900-8100.12</v>
          </cell>
          <cell r="B691" t="str">
            <v>8100.12</v>
          </cell>
          <cell r="C691" t="str">
            <v>700.00.00.900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71639.899999999994</v>
          </cell>
          <cell r="J691">
            <v>-71639.899999999994</v>
          </cell>
          <cell r="K691" t="str">
            <v>+++</v>
          </cell>
          <cell r="L691">
            <v>338.87</v>
          </cell>
          <cell r="M691" t="str">
            <v>8100.12 - Capital Improvements-Water Zone 12</v>
          </cell>
        </row>
        <row r="692">
          <cell r="A692" t="str">
            <v>680.00.00.900-8100.13</v>
          </cell>
          <cell r="B692" t="str">
            <v>8100.13</v>
          </cell>
          <cell r="C692" t="str">
            <v>680.00.00.900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 t="str">
            <v>+++</v>
          </cell>
          <cell r="L692">
            <v>0</v>
          </cell>
          <cell r="M692" t="str">
            <v>8100.13 - Capital Improvements-Water Surface Water System Maint/Rehab</v>
          </cell>
        </row>
        <row r="693">
          <cell r="A693" t="str">
            <v>680.00.00.900-8100.14</v>
          </cell>
          <cell r="B693" t="str">
            <v>8100.14</v>
          </cell>
          <cell r="C693" t="str">
            <v>680.00.00.900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 t="str">
            <v>+++</v>
          </cell>
          <cell r="L693">
            <v>0</v>
          </cell>
          <cell r="M693" t="str">
            <v>8100.14 - Capital Improvements-Water Surface Water System Repairs</v>
          </cell>
        </row>
        <row r="694">
          <cell r="A694" t="str">
            <v>680.00.00.900-8100.15</v>
          </cell>
          <cell r="B694" t="str">
            <v>8100.15</v>
          </cell>
          <cell r="C694" t="str">
            <v>680.00.00.900</v>
          </cell>
          <cell r="D694">
            <v>580000</v>
          </cell>
          <cell r="E694">
            <v>0</v>
          </cell>
          <cell r="F694">
            <v>580000</v>
          </cell>
          <cell r="G694">
            <v>0</v>
          </cell>
          <cell r="H694">
            <v>0</v>
          </cell>
          <cell r="I694">
            <v>0</v>
          </cell>
          <cell r="J694">
            <v>580000</v>
          </cell>
          <cell r="K694">
            <v>0</v>
          </cell>
          <cell r="L694">
            <v>0</v>
          </cell>
          <cell r="M694" t="str">
            <v>8100.15 - Capital Improvements-Water Surface Water System Replmt/Impr</v>
          </cell>
        </row>
        <row r="695">
          <cell r="A695" t="str">
            <v>690.00.00.900-8100.15</v>
          </cell>
          <cell r="B695" t="str">
            <v>8100.15</v>
          </cell>
          <cell r="C695" t="str">
            <v>690.00.00.900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 t="str">
            <v>+++</v>
          </cell>
          <cell r="L695">
            <v>0</v>
          </cell>
          <cell r="M695" t="str">
            <v>8100.15 - Capital Improvements-Water Surface Water System Replmt/Impr</v>
          </cell>
        </row>
        <row r="696">
          <cell r="A696" t="str">
            <v>680.00.00.900-8100.16</v>
          </cell>
          <cell r="B696" t="str">
            <v>8100.16</v>
          </cell>
          <cell r="C696" t="str">
            <v>680.00.00.900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 t="str">
            <v>+++</v>
          </cell>
          <cell r="L696">
            <v>0</v>
          </cell>
          <cell r="M696" t="str">
            <v>8100.16 - Capital Improvements-Water Arsenic Treatment</v>
          </cell>
        </row>
        <row r="697">
          <cell r="A697" t="str">
            <v>680.00.00.900-8100.17</v>
          </cell>
          <cell r="B697" t="str">
            <v>8100.17</v>
          </cell>
          <cell r="C697" t="str">
            <v>680.00.00.900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1097.25</v>
          </cell>
          <cell r="J697">
            <v>-1097.25</v>
          </cell>
          <cell r="K697" t="str">
            <v>+++</v>
          </cell>
          <cell r="L697">
            <v>18687.150000000001</v>
          </cell>
          <cell r="M697" t="str">
            <v>8100.17 - Capital Improvements-Water Other Misc Improvements</v>
          </cell>
        </row>
        <row r="698">
          <cell r="A698" t="str">
            <v>690.00.00.900-8100.17</v>
          </cell>
          <cell r="B698" t="str">
            <v>8100.17</v>
          </cell>
          <cell r="C698" t="str">
            <v>690.00.00.900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 t="str">
            <v>+++</v>
          </cell>
          <cell r="L698">
            <v>0</v>
          </cell>
          <cell r="M698" t="str">
            <v>8100.17 - Capital Improvements-Water Other Misc Improvements</v>
          </cell>
        </row>
        <row r="699">
          <cell r="A699" t="str">
            <v>700.00.00.900-8100.17</v>
          </cell>
          <cell r="B699" t="str">
            <v>8100.17</v>
          </cell>
          <cell r="C699" t="str">
            <v>700.00.00.900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 t="str">
            <v>+++</v>
          </cell>
          <cell r="L699">
            <v>0</v>
          </cell>
          <cell r="M699" t="str">
            <v>8100.17 - Capital Improvements-Water Other Misc Improvements</v>
          </cell>
        </row>
        <row r="700">
          <cell r="A700" t="str">
            <v>680.00.00.900-8100.18</v>
          </cell>
          <cell r="B700" t="str">
            <v>8100.18</v>
          </cell>
          <cell r="C700" t="str">
            <v>680.00.00.900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 t="str">
            <v>+++</v>
          </cell>
          <cell r="L700">
            <v>0</v>
          </cell>
          <cell r="M700" t="str">
            <v>8100.18 - Capital Improvements-Water Security</v>
          </cell>
        </row>
        <row r="701">
          <cell r="A701" t="str">
            <v>680.00.00.900-8100.19</v>
          </cell>
          <cell r="B701" t="str">
            <v>8100.19</v>
          </cell>
          <cell r="C701" t="str">
            <v>680.00.00.900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 t="str">
            <v>+++</v>
          </cell>
          <cell r="L701">
            <v>0</v>
          </cell>
          <cell r="M701" t="str">
            <v>8100.19 - Capital Improvements-Water Viron</v>
          </cell>
        </row>
        <row r="702">
          <cell r="A702" t="str">
            <v>680.00.00.900-8100.20</v>
          </cell>
          <cell r="B702" t="str">
            <v>8100.20</v>
          </cell>
          <cell r="C702" t="str">
            <v>680.00.00.900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 t="str">
            <v>+++</v>
          </cell>
          <cell r="L702">
            <v>0</v>
          </cell>
          <cell r="M702" t="str">
            <v>8100.20 - Capital Improvements-Water Austin Water Main Improvement</v>
          </cell>
        </row>
        <row r="703">
          <cell r="A703" t="str">
            <v>690.00.00.900-8100.20</v>
          </cell>
          <cell r="B703" t="str">
            <v>8100.20</v>
          </cell>
          <cell r="C703" t="str">
            <v>690.00.00.900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 t="str">
            <v>+++</v>
          </cell>
          <cell r="L703">
            <v>0</v>
          </cell>
          <cell r="M703" t="str">
            <v>8100.20 - Capital Improvements-Water Austin Water Main Improvement</v>
          </cell>
        </row>
        <row r="704">
          <cell r="A704" t="str">
            <v>690.00.00.900-8100.21</v>
          </cell>
          <cell r="B704" t="str">
            <v>8100.21</v>
          </cell>
          <cell r="C704" t="str">
            <v>690.00.00.900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 t="str">
            <v>+++</v>
          </cell>
          <cell r="L704">
            <v>0</v>
          </cell>
          <cell r="M704" t="str">
            <v>8100.21 - Capital Improvements-Water London &amp; Austin Metering Fac</v>
          </cell>
        </row>
        <row r="705">
          <cell r="A705" t="str">
            <v>680.00.00.900-8100.22</v>
          </cell>
          <cell r="B705" t="str">
            <v>8100.22</v>
          </cell>
          <cell r="C705" t="str">
            <v>680.00.00.900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 t="str">
            <v>+++</v>
          </cell>
          <cell r="L705">
            <v>0</v>
          </cell>
          <cell r="M705" t="str">
            <v>8100.22 - Capital Improvements-Water Louise Ave Surface Pipeline</v>
          </cell>
        </row>
        <row r="706">
          <cell r="A706" t="str">
            <v>680.00.00.900-8100.23</v>
          </cell>
          <cell r="B706" t="str">
            <v>8100.23</v>
          </cell>
          <cell r="C706" t="str">
            <v>680.00.00.900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 t="str">
            <v>+++</v>
          </cell>
          <cell r="L706">
            <v>0</v>
          </cell>
          <cell r="M706" t="str">
            <v>8100.23 - Capital Improvements-Water Survey Monument Restoration</v>
          </cell>
        </row>
        <row r="707">
          <cell r="A707" t="str">
            <v>680.00.00.900-8100.24</v>
          </cell>
          <cell r="B707" t="str">
            <v>8100.24</v>
          </cell>
          <cell r="C707" t="str">
            <v>680.00.00.900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 t="str">
            <v>+++</v>
          </cell>
          <cell r="L707">
            <v>0</v>
          </cell>
          <cell r="M707" t="str">
            <v>8100.24 - Capital Improvements-Water Water Tank</v>
          </cell>
        </row>
        <row r="708">
          <cell r="A708" t="str">
            <v>690.00.00.900-8100.24</v>
          </cell>
          <cell r="B708" t="str">
            <v>8100.24</v>
          </cell>
          <cell r="C708" t="str">
            <v>690.00.00.900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 t="str">
            <v>+++</v>
          </cell>
          <cell r="L708">
            <v>0</v>
          </cell>
          <cell r="M708" t="str">
            <v>8100.24 - Capital Improvements-Water Water Tank</v>
          </cell>
        </row>
        <row r="709">
          <cell r="A709" t="str">
            <v>680.00.00.900-8100.25</v>
          </cell>
          <cell r="B709" t="str">
            <v>8100.25</v>
          </cell>
          <cell r="C709" t="str">
            <v>680.00.00.900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 t="str">
            <v>+++</v>
          </cell>
          <cell r="L709">
            <v>0</v>
          </cell>
          <cell r="M709" t="str">
            <v>8100.25 - Capital Improvements-Water Reclaimed Water Line New</v>
          </cell>
        </row>
        <row r="710">
          <cell r="A710" t="str">
            <v>680.00.00.900-8100.29</v>
          </cell>
          <cell r="B710" t="str">
            <v>8100.29</v>
          </cell>
          <cell r="C710" t="str">
            <v>680.00.00.900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2994022.96</v>
          </cell>
          <cell r="J710">
            <v>-2994022.96</v>
          </cell>
          <cell r="K710" t="str">
            <v>+++</v>
          </cell>
          <cell r="L710">
            <v>667090.30000000005</v>
          </cell>
          <cell r="M710" t="str">
            <v>8100.29 - Capital Improvements-Water Well Treatment</v>
          </cell>
        </row>
        <row r="711">
          <cell r="A711" t="str">
            <v>680.00.00.900-8100.99</v>
          </cell>
          <cell r="B711" t="str">
            <v>8100.99</v>
          </cell>
          <cell r="C711" t="str">
            <v>680.00.00.900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 t="str">
            <v>+++</v>
          </cell>
          <cell r="L711">
            <v>0</v>
          </cell>
          <cell r="M711" t="str">
            <v>8100.99 - Capital Improvements-Water General</v>
          </cell>
        </row>
        <row r="712">
          <cell r="A712" t="str">
            <v>690.00.00.900-8100.99</v>
          </cell>
          <cell r="B712" t="str">
            <v>8100.99</v>
          </cell>
          <cell r="C712" t="str">
            <v>690.00.00.900</v>
          </cell>
          <cell r="D712">
            <v>50000</v>
          </cell>
          <cell r="E712">
            <v>0</v>
          </cell>
          <cell r="F712">
            <v>50000</v>
          </cell>
          <cell r="G712">
            <v>0</v>
          </cell>
          <cell r="H712">
            <v>0</v>
          </cell>
          <cell r="I712">
            <v>0</v>
          </cell>
          <cell r="J712">
            <v>50000</v>
          </cell>
          <cell r="K712">
            <v>0</v>
          </cell>
          <cell r="L712">
            <v>0</v>
          </cell>
          <cell r="M712" t="str">
            <v>8100.99 - Capital Improvements-Water General</v>
          </cell>
        </row>
        <row r="713">
          <cell r="A713" t="str">
            <v>700.00.00.900-8100.99</v>
          </cell>
          <cell r="B713" t="str">
            <v>8100.99</v>
          </cell>
          <cell r="C713" t="str">
            <v>700.00.00.900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 t="str">
            <v>+++</v>
          </cell>
          <cell r="L713">
            <v>0</v>
          </cell>
          <cell r="M713" t="str">
            <v>8100.99 - Capital Improvements-Water General</v>
          </cell>
        </row>
        <row r="714">
          <cell r="A714" t="str">
            <v>680.00.00.900-8450.04</v>
          </cell>
          <cell r="B714" t="str">
            <v>8450.04</v>
          </cell>
          <cell r="C714" t="str">
            <v>680.00.00.900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 t="str">
            <v>+++</v>
          </cell>
          <cell r="L714">
            <v>0</v>
          </cell>
          <cell r="M714" t="str">
            <v>8450.04 - Alternative Energy Fuel</v>
          </cell>
        </row>
        <row r="715">
          <cell r="A715" t="str">
            <v>680.40.85.005-8900.02</v>
          </cell>
          <cell r="B715" t="str">
            <v>8900.02</v>
          </cell>
          <cell r="C715" t="str">
            <v>680.40.85.005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 t="str">
            <v>+++</v>
          </cell>
          <cell r="L715">
            <v>0</v>
          </cell>
          <cell r="M715" t="str">
            <v>8900.02 - Debt Service-Principal LaSalle-Viron</v>
          </cell>
        </row>
        <row r="716">
          <cell r="A716" t="str">
            <v>680.40.85.005-8900.04</v>
          </cell>
          <cell r="B716" t="str">
            <v>8900.04</v>
          </cell>
          <cell r="C716" t="str">
            <v>680.40.85.005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 t="str">
            <v>+++</v>
          </cell>
          <cell r="L716">
            <v>0</v>
          </cell>
          <cell r="M716" t="str">
            <v>8900.04 - Debt Service-Principal State Energy Commission #2</v>
          </cell>
        </row>
        <row r="717">
          <cell r="A717" t="str">
            <v>680.40.85.005-8900.09</v>
          </cell>
          <cell r="B717" t="str">
            <v>8900.09</v>
          </cell>
          <cell r="C717" t="str">
            <v>680.40.85.005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 t="str">
            <v>+++</v>
          </cell>
          <cell r="L717">
            <v>0</v>
          </cell>
          <cell r="M717" t="str">
            <v>8900.09 - Debt Service-Principal 2003 A</v>
          </cell>
        </row>
        <row r="718">
          <cell r="A718" t="str">
            <v>690.40.85.005-8900.09</v>
          </cell>
          <cell r="B718" t="str">
            <v>8900.09</v>
          </cell>
          <cell r="C718" t="str">
            <v>690.40.85.005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 t="str">
            <v>+++</v>
          </cell>
          <cell r="L718">
            <v>0</v>
          </cell>
          <cell r="M718" t="str">
            <v>8900.09 - Debt Service-Principal 2003 A</v>
          </cell>
        </row>
        <row r="719">
          <cell r="A719" t="str">
            <v>680.40.85.005-8900.22</v>
          </cell>
          <cell r="B719" t="str">
            <v>8900.22</v>
          </cell>
          <cell r="C719" t="str">
            <v>680.40.85.005</v>
          </cell>
          <cell r="D719">
            <v>552080</v>
          </cell>
          <cell r="E719">
            <v>0</v>
          </cell>
          <cell r="F719">
            <v>552080</v>
          </cell>
          <cell r="G719">
            <v>0</v>
          </cell>
          <cell r="H719">
            <v>0</v>
          </cell>
          <cell r="I719">
            <v>0</v>
          </cell>
          <cell r="J719">
            <v>552080</v>
          </cell>
          <cell r="K719">
            <v>0</v>
          </cell>
          <cell r="L719">
            <v>0</v>
          </cell>
          <cell r="M719" t="str">
            <v>8900.22 - Debt Service-Principal 2012 Issue</v>
          </cell>
        </row>
        <row r="720">
          <cell r="A720" t="str">
            <v>690.40.85.005-8900.22</v>
          </cell>
          <cell r="B720" t="str">
            <v>8900.22</v>
          </cell>
          <cell r="C720" t="str">
            <v>690.40.85.005</v>
          </cell>
          <cell r="D720">
            <v>787920</v>
          </cell>
          <cell r="E720">
            <v>0</v>
          </cell>
          <cell r="F720">
            <v>787920</v>
          </cell>
          <cell r="G720">
            <v>0</v>
          </cell>
          <cell r="H720">
            <v>0</v>
          </cell>
          <cell r="I720">
            <v>0</v>
          </cell>
          <cell r="J720">
            <v>787920</v>
          </cell>
          <cell r="K720">
            <v>0</v>
          </cell>
          <cell r="L720">
            <v>0</v>
          </cell>
          <cell r="M720" t="str">
            <v>8900.22 - Debt Service-Principal 2012 Issue</v>
          </cell>
        </row>
        <row r="721">
          <cell r="A721" t="str">
            <v>680.40.85.005-8910.02</v>
          </cell>
          <cell r="B721" t="str">
            <v>8910.02</v>
          </cell>
          <cell r="C721" t="str">
            <v>680.40.85.005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 t="str">
            <v>+++</v>
          </cell>
          <cell r="L721">
            <v>0</v>
          </cell>
          <cell r="M721" t="str">
            <v>8910.02 - Debt Service-Interest LaSalle-Viron</v>
          </cell>
        </row>
        <row r="722">
          <cell r="A722" t="str">
            <v>680.40.85.005-8910.04</v>
          </cell>
          <cell r="B722" t="str">
            <v>8910.04</v>
          </cell>
          <cell r="C722" t="str">
            <v>680.40.85.005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 t="str">
            <v>+++</v>
          </cell>
          <cell r="L722">
            <v>0</v>
          </cell>
          <cell r="M722" t="str">
            <v>8910.04 - Debt Service-Interest State Energy Commission #2</v>
          </cell>
        </row>
        <row r="723">
          <cell r="A723" t="str">
            <v>680.40.85.005-8910.09</v>
          </cell>
          <cell r="B723" t="str">
            <v>8910.09</v>
          </cell>
          <cell r="C723" t="str">
            <v>680.40.85.005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 t="str">
            <v>+++</v>
          </cell>
          <cell r="L723">
            <v>0</v>
          </cell>
          <cell r="M723" t="str">
            <v>8910.09 - Debt Service-Interest 2003</v>
          </cell>
        </row>
        <row r="724">
          <cell r="A724" t="str">
            <v>690.40.85.005-8910.09</v>
          </cell>
          <cell r="B724" t="str">
            <v>8910.09</v>
          </cell>
          <cell r="C724" t="str">
            <v>690.40.85.005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 t="str">
            <v>+++</v>
          </cell>
          <cell r="L724">
            <v>0</v>
          </cell>
          <cell r="M724" t="str">
            <v>8910.09 - Debt Service-Interest 2003</v>
          </cell>
        </row>
        <row r="725">
          <cell r="A725" t="str">
            <v>700.40.85.015-8910.21</v>
          </cell>
          <cell r="B725" t="str">
            <v>8910.21</v>
          </cell>
          <cell r="C725" t="str">
            <v>700.40.85.015</v>
          </cell>
          <cell r="D725">
            <v>22910</v>
          </cell>
          <cell r="E725">
            <v>0</v>
          </cell>
          <cell r="F725">
            <v>22910</v>
          </cell>
          <cell r="G725">
            <v>0</v>
          </cell>
          <cell r="H725">
            <v>0</v>
          </cell>
          <cell r="I725">
            <v>0</v>
          </cell>
          <cell r="J725">
            <v>22910</v>
          </cell>
          <cell r="K725">
            <v>0</v>
          </cell>
          <cell r="L725">
            <v>0</v>
          </cell>
          <cell r="M725" t="str">
            <v>8910.21 - Debt Service-Interest PFIP Loan Transportation</v>
          </cell>
        </row>
        <row r="726">
          <cell r="A726" t="str">
            <v>680.40.85.005-8910.22</v>
          </cell>
          <cell r="B726" t="str">
            <v>8910.22</v>
          </cell>
          <cell r="C726" t="str">
            <v>680.40.85.005</v>
          </cell>
          <cell r="D726">
            <v>582465</v>
          </cell>
          <cell r="E726">
            <v>0</v>
          </cell>
          <cell r="F726">
            <v>582465</v>
          </cell>
          <cell r="G726">
            <v>0</v>
          </cell>
          <cell r="H726">
            <v>0</v>
          </cell>
          <cell r="I726">
            <v>0</v>
          </cell>
          <cell r="J726">
            <v>582465</v>
          </cell>
          <cell r="K726">
            <v>0</v>
          </cell>
          <cell r="L726">
            <v>0</v>
          </cell>
          <cell r="M726" t="str">
            <v xml:space="preserve">8910.22 - Debt Service-Interest 2012 </v>
          </cell>
        </row>
        <row r="727">
          <cell r="A727" t="str">
            <v>690.40.85.005-8910.22</v>
          </cell>
          <cell r="B727" t="str">
            <v>8910.22</v>
          </cell>
          <cell r="C727" t="str">
            <v>690.40.85.005</v>
          </cell>
          <cell r="D727">
            <v>831285</v>
          </cell>
          <cell r="E727">
            <v>0</v>
          </cell>
          <cell r="F727">
            <v>831285</v>
          </cell>
          <cell r="G727">
            <v>0</v>
          </cell>
          <cell r="H727">
            <v>0</v>
          </cell>
          <cell r="I727">
            <v>0</v>
          </cell>
          <cell r="J727">
            <v>831285</v>
          </cell>
          <cell r="K727">
            <v>0</v>
          </cell>
          <cell r="L727">
            <v>0</v>
          </cell>
          <cell r="M727" t="str">
            <v xml:space="preserve">8910.22 - Debt Service-Interest 2012 </v>
          </cell>
        </row>
        <row r="728">
          <cell r="A728" t="str">
            <v>680.40.85.005-8910.99</v>
          </cell>
          <cell r="B728" t="str">
            <v>8910.99</v>
          </cell>
          <cell r="C728" t="str">
            <v>680.40.85.005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 t="str">
            <v>+++</v>
          </cell>
          <cell r="L728">
            <v>0</v>
          </cell>
          <cell r="M728" t="str">
            <v>8910.99 - Debt Service-Interest Capitalized Interest</v>
          </cell>
        </row>
        <row r="729">
          <cell r="A729" t="str">
            <v>690.40.85.005-8910.99</v>
          </cell>
          <cell r="B729" t="str">
            <v>8910.99</v>
          </cell>
          <cell r="C729" t="str">
            <v>690.40.85.005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 t="str">
            <v>+++</v>
          </cell>
          <cell r="L729">
            <v>0</v>
          </cell>
          <cell r="M729" t="str">
            <v>8910.99 - Debt Service-Interest Capitalized Interest</v>
          </cell>
        </row>
        <row r="730">
          <cell r="A730" t="str">
            <v>680.40.85.005-8920.01</v>
          </cell>
          <cell r="B730" t="str">
            <v>8920.01</v>
          </cell>
          <cell r="C730" t="str">
            <v>680.40.85.005</v>
          </cell>
          <cell r="D730">
            <v>680</v>
          </cell>
          <cell r="E730">
            <v>0</v>
          </cell>
          <cell r="F730">
            <v>680</v>
          </cell>
          <cell r="G730">
            <v>0</v>
          </cell>
          <cell r="H730">
            <v>0</v>
          </cell>
          <cell r="I730">
            <v>0</v>
          </cell>
          <cell r="J730">
            <v>680</v>
          </cell>
          <cell r="K730">
            <v>0</v>
          </cell>
          <cell r="L730">
            <v>0</v>
          </cell>
          <cell r="M730" t="str">
            <v>8920.01 - Debt Service-Other Costs Admin/Audit Fees</v>
          </cell>
        </row>
        <row r="731">
          <cell r="A731" t="str">
            <v>690.40.85.005-8920.01</v>
          </cell>
          <cell r="B731" t="str">
            <v>8920.01</v>
          </cell>
          <cell r="C731" t="str">
            <v>690.40.85.005</v>
          </cell>
          <cell r="D731">
            <v>970</v>
          </cell>
          <cell r="E731">
            <v>0</v>
          </cell>
          <cell r="F731">
            <v>970</v>
          </cell>
          <cell r="G731">
            <v>0</v>
          </cell>
          <cell r="H731">
            <v>0</v>
          </cell>
          <cell r="I731">
            <v>0</v>
          </cell>
          <cell r="J731">
            <v>970</v>
          </cell>
          <cell r="K731">
            <v>0</v>
          </cell>
          <cell r="L731">
            <v>0</v>
          </cell>
          <cell r="M731" t="str">
            <v>8920.01 - Debt Service-Other Costs Admin/Audit Fees</v>
          </cell>
        </row>
        <row r="732">
          <cell r="A732" t="str">
            <v>680.40.85.005-8920.02</v>
          </cell>
          <cell r="B732" t="str">
            <v>8920.02</v>
          </cell>
          <cell r="C732" t="str">
            <v>680.40.85.005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 t="str">
            <v>+++</v>
          </cell>
          <cell r="L732">
            <v>0</v>
          </cell>
          <cell r="M732" t="str">
            <v>8920.02 - Debt Service-Other Costs Bond Issuance Costs</v>
          </cell>
        </row>
        <row r="733">
          <cell r="A733" t="str">
            <v>680.40.85.005-8920.04</v>
          </cell>
          <cell r="B733" t="str">
            <v>8920.04</v>
          </cell>
          <cell r="C733" t="str">
            <v>680.40.85.005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 t="str">
            <v>+++</v>
          </cell>
          <cell r="L733">
            <v>0</v>
          </cell>
          <cell r="M733" t="str">
            <v>8920.04 - Debt Service-Other Costs Amortization of Discount</v>
          </cell>
        </row>
        <row r="734">
          <cell r="A734" t="str">
            <v>700.00.00.900-9000.44</v>
          </cell>
          <cell r="B734" t="str">
            <v>9000.44</v>
          </cell>
          <cell r="C734" t="str">
            <v>700.00.00.900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 t="str">
            <v>+++</v>
          </cell>
          <cell r="L734">
            <v>0</v>
          </cell>
          <cell r="M734" t="str">
            <v>9000.44 - Operating Transfers Out Measure K Fund</v>
          </cell>
        </row>
        <row r="735">
          <cell r="A735" t="str">
            <v>690.00.00.900-9000.68</v>
          </cell>
          <cell r="B735" t="str">
            <v>9000.68</v>
          </cell>
          <cell r="C735" t="str">
            <v>690.00.00.900</v>
          </cell>
          <cell r="D735">
            <v>787920</v>
          </cell>
          <cell r="E735">
            <v>0</v>
          </cell>
          <cell r="F735">
            <v>787920</v>
          </cell>
          <cell r="G735">
            <v>0</v>
          </cell>
          <cell r="H735">
            <v>0</v>
          </cell>
          <cell r="I735">
            <v>0</v>
          </cell>
          <cell r="J735">
            <v>787920</v>
          </cell>
          <cell r="K735">
            <v>0</v>
          </cell>
          <cell r="L735">
            <v>0</v>
          </cell>
          <cell r="M735" t="str">
            <v>9000.68 - Operating Transfers Out Water M&amp;O Fund</v>
          </cell>
        </row>
        <row r="736">
          <cell r="A736" t="str">
            <v>690.00.00.900-9000.99</v>
          </cell>
          <cell r="B736" t="str">
            <v>9000.99</v>
          </cell>
          <cell r="C736" t="str">
            <v>690.00.00.900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 t="str">
            <v>+++</v>
          </cell>
          <cell r="L736">
            <v>0</v>
          </cell>
          <cell r="M736" t="str">
            <v>9000.99 - Operating Transfers Out General</v>
          </cell>
        </row>
        <row r="737">
          <cell r="A737" t="str">
            <v>680.40.85.015-9887.01</v>
          </cell>
          <cell r="B737" t="str">
            <v>9887.01</v>
          </cell>
          <cell r="C737" t="str">
            <v>680.40.85.015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 t="str">
            <v>+++</v>
          </cell>
          <cell r="L737">
            <v>0</v>
          </cell>
          <cell r="M737" t="str">
            <v>9887.01 - Bad Debt Expense Service Fees</v>
          </cell>
        </row>
        <row r="738">
          <cell r="A738" t="str">
            <v>680.40.85.015-9887.02</v>
          </cell>
          <cell r="B738" t="str">
            <v>9887.02</v>
          </cell>
          <cell r="C738" t="str">
            <v>680.40.85.015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 t="str">
            <v>+++</v>
          </cell>
          <cell r="L738">
            <v>0</v>
          </cell>
          <cell r="M738" t="str">
            <v>9887.02 - Bad Debt Expense Penalties</v>
          </cell>
        </row>
        <row r="739">
          <cell r="A739" t="str">
            <v xml:space="preserve">680.00.00.900-9888 - </v>
          </cell>
          <cell r="B739" t="str">
            <v xml:space="preserve">9888 - </v>
          </cell>
          <cell r="C739" t="str">
            <v>680.00.00.900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 t="str">
            <v>+++</v>
          </cell>
          <cell r="L739">
            <v>0</v>
          </cell>
          <cell r="M739" t="str">
            <v xml:space="preserve">9888 - Capital Asset Expenditure Adjustments </v>
          </cell>
        </row>
        <row r="740">
          <cell r="A740" t="str">
            <v>680.00.00.900-9888.01</v>
          </cell>
          <cell r="B740" t="str">
            <v>9888.01</v>
          </cell>
          <cell r="C740" t="str">
            <v>680.00.00.900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 t="str">
            <v>+++</v>
          </cell>
          <cell r="L740">
            <v>0</v>
          </cell>
          <cell r="M740" t="str">
            <v>9888.01 - Capital Asset Expenditure Adjustments  Current Year Additions</v>
          </cell>
        </row>
        <row r="741">
          <cell r="A741" t="str">
            <v>680.00.00.900-9888.02</v>
          </cell>
          <cell r="B741" t="str">
            <v>9888.02</v>
          </cell>
          <cell r="C741" t="str">
            <v>680.00.00.900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 t="str">
            <v>+++</v>
          </cell>
          <cell r="L741">
            <v>0</v>
          </cell>
          <cell r="M741" t="str">
            <v>9888.02 - Capital Asset Expenditure Adjustments  Infrastructure Donations/Add</v>
          </cell>
        </row>
        <row r="742">
          <cell r="A742" t="str">
            <v>680.00.00.900-9888.03</v>
          </cell>
          <cell r="B742" t="str">
            <v>9888.03</v>
          </cell>
          <cell r="C742" t="str">
            <v>680.00.00.900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 t="str">
            <v>+++</v>
          </cell>
          <cell r="L742">
            <v>0</v>
          </cell>
          <cell r="M742" t="str">
            <v>9888.03 - Capital Asset Expenditure Adjustments  Disposals</v>
          </cell>
        </row>
        <row r="743">
          <cell r="A743" t="str">
            <v>680.00.00.900-9888.04</v>
          </cell>
          <cell r="B743" t="str">
            <v>9888.04</v>
          </cell>
          <cell r="C743" t="str">
            <v>680.00.00.900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 t="str">
            <v>+++</v>
          </cell>
          <cell r="L743">
            <v>0</v>
          </cell>
          <cell r="M743" t="str">
            <v>9888.04 - Capital Asset Expenditure Adjustments  Asset Transfer In</v>
          </cell>
        </row>
        <row r="744">
          <cell r="A744" t="str">
            <v>680.00.00.900-9888.05</v>
          </cell>
          <cell r="B744" t="str">
            <v>9888.05</v>
          </cell>
          <cell r="C744" t="str">
            <v>680.00.00.900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 t="str">
            <v>+++</v>
          </cell>
          <cell r="L744">
            <v>0</v>
          </cell>
          <cell r="M744" t="str">
            <v>9888.05 - Capital Asset Expenditure Adjustments  Asset Transfer Out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5236">
          <cell r="A5236" t="str">
            <v>420.00.00.900-6410.01</v>
          </cell>
        </row>
        <row r="11516">
          <cell r="A11516" t="str">
            <v>680 - Water M-5100.98</v>
          </cell>
          <cell r="B11516" t="str">
            <v>680</v>
          </cell>
          <cell r="C11516" t="str">
            <v xml:space="preserve">- </v>
          </cell>
          <cell r="D11516" t="str">
            <v>at</v>
          </cell>
          <cell r="E11516" t="str">
            <v>r M</v>
          </cell>
          <cell r="F11516" t="str">
            <v>5100.98</v>
          </cell>
          <cell r="G11516" t="str">
            <v>Benefits GASB 75 Expense</v>
          </cell>
          <cell r="H11516">
            <v>0</v>
          </cell>
          <cell r="I11516">
            <v>0</v>
          </cell>
          <cell r="J11516">
            <v>0</v>
          </cell>
          <cell r="K11516">
            <v>0</v>
          </cell>
          <cell r="L11516">
            <v>0</v>
          </cell>
          <cell r="M11516">
            <v>0</v>
          </cell>
          <cell r="N11516">
            <v>0</v>
          </cell>
          <cell r="O11516" t="str">
            <v>+++</v>
          </cell>
        </row>
        <row r="11517">
          <cell r="A11517" t="str">
            <v>680.00.00.900-6700.01</v>
          </cell>
          <cell r="B11517" t="str">
            <v>680</v>
          </cell>
          <cell r="C11517" t="str">
            <v>00</v>
          </cell>
          <cell r="D11517" t="str">
            <v>00</v>
          </cell>
          <cell r="E11517" t="str">
            <v>900</v>
          </cell>
          <cell r="F11517" t="str">
            <v>6700.01</v>
          </cell>
          <cell r="G11517" t="str">
            <v>Depreciation Buildings</v>
          </cell>
          <cell r="H11517">
            <v>0</v>
          </cell>
          <cell r="I11517">
            <v>0</v>
          </cell>
          <cell r="J11517">
            <v>0</v>
          </cell>
          <cell r="K11517">
            <v>0</v>
          </cell>
          <cell r="L11517">
            <v>0</v>
          </cell>
          <cell r="M11517">
            <v>0</v>
          </cell>
          <cell r="N11517">
            <v>0</v>
          </cell>
          <cell r="O11517" t="str">
            <v>+++</v>
          </cell>
        </row>
        <row r="11518">
          <cell r="A11518" t="str">
            <v>680.00.00.900-6700.02</v>
          </cell>
          <cell r="B11518" t="str">
            <v>680</v>
          </cell>
          <cell r="C11518" t="str">
            <v>00</v>
          </cell>
          <cell r="D11518" t="str">
            <v>00</v>
          </cell>
          <cell r="E11518" t="str">
            <v>900</v>
          </cell>
          <cell r="F11518" t="str">
            <v>6700.02</v>
          </cell>
          <cell r="G11518" t="str">
            <v>Depreciation Building Improvements</v>
          </cell>
          <cell r="H11518">
            <v>0</v>
          </cell>
          <cell r="I11518">
            <v>0</v>
          </cell>
          <cell r="J11518">
            <v>0</v>
          </cell>
          <cell r="K11518">
            <v>0</v>
          </cell>
          <cell r="L11518">
            <v>0</v>
          </cell>
          <cell r="M11518">
            <v>0</v>
          </cell>
          <cell r="N11518">
            <v>0</v>
          </cell>
          <cell r="O11518" t="str">
            <v>+++</v>
          </cell>
        </row>
        <row r="11519">
          <cell r="A11519" t="str">
            <v>680.00.00.900-6700.03</v>
          </cell>
          <cell r="B11519" t="str">
            <v>680</v>
          </cell>
          <cell r="C11519" t="str">
            <v>00</v>
          </cell>
          <cell r="D11519" t="str">
            <v>00</v>
          </cell>
          <cell r="E11519" t="str">
            <v>900</v>
          </cell>
          <cell r="F11519" t="str">
            <v>6700.03</v>
          </cell>
          <cell r="G11519" t="str">
            <v>Depreciation Computer Hardware</v>
          </cell>
          <cell r="H11519">
            <v>0</v>
          </cell>
          <cell r="I11519">
            <v>0</v>
          </cell>
          <cell r="J11519">
            <v>0</v>
          </cell>
          <cell r="K11519">
            <v>0</v>
          </cell>
          <cell r="L11519">
            <v>0</v>
          </cell>
          <cell r="M11519">
            <v>0</v>
          </cell>
          <cell r="N11519">
            <v>0</v>
          </cell>
          <cell r="O11519" t="str">
            <v>+++</v>
          </cell>
        </row>
        <row r="11520">
          <cell r="A11520" t="str">
            <v>680.00.00.900-6700.04</v>
          </cell>
          <cell r="B11520" t="str">
            <v>680</v>
          </cell>
          <cell r="C11520" t="str">
            <v>00</v>
          </cell>
          <cell r="D11520" t="str">
            <v>00</v>
          </cell>
          <cell r="E11520" t="str">
            <v>900</v>
          </cell>
          <cell r="F11520" t="str">
            <v>6700.04</v>
          </cell>
          <cell r="G11520" t="str">
            <v>Depreciation Software</v>
          </cell>
          <cell r="H11520">
            <v>0</v>
          </cell>
          <cell r="I11520">
            <v>0</v>
          </cell>
          <cell r="J11520">
            <v>0</v>
          </cell>
          <cell r="K11520">
            <v>0</v>
          </cell>
          <cell r="L11520">
            <v>0</v>
          </cell>
          <cell r="M11520">
            <v>0</v>
          </cell>
          <cell r="N11520">
            <v>0</v>
          </cell>
          <cell r="O11520" t="str">
            <v>+++</v>
          </cell>
        </row>
        <row r="11521">
          <cell r="A11521" t="str">
            <v>680.00.00.900-6700.05</v>
          </cell>
          <cell r="B11521" t="str">
            <v>680</v>
          </cell>
          <cell r="C11521" t="str">
            <v>00</v>
          </cell>
          <cell r="D11521" t="str">
            <v>00</v>
          </cell>
          <cell r="E11521" t="str">
            <v>900</v>
          </cell>
          <cell r="F11521" t="str">
            <v>6700.05</v>
          </cell>
          <cell r="G11521" t="str">
            <v>Depreciation Machinery &amp; Equipment</v>
          </cell>
          <cell r="H11521">
            <v>0</v>
          </cell>
          <cell r="I11521">
            <v>0</v>
          </cell>
          <cell r="J11521">
            <v>0</v>
          </cell>
          <cell r="K11521">
            <v>0</v>
          </cell>
          <cell r="L11521">
            <v>0</v>
          </cell>
          <cell r="M11521">
            <v>0</v>
          </cell>
          <cell r="N11521">
            <v>0</v>
          </cell>
          <cell r="O11521" t="str">
            <v>+++</v>
          </cell>
        </row>
        <row r="11522">
          <cell r="A11522" t="str">
            <v>680.00.00.900-6700.06</v>
          </cell>
          <cell r="B11522" t="str">
            <v>680</v>
          </cell>
          <cell r="C11522" t="str">
            <v>00</v>
          </cell>
          <cell r="D11522" t="str">
            <v>00</v>
          </cell>
          <cell r="E11522" t="str">
            <v>900</v>
          </cell>
          <cell r="F11522" t="str">
            <v>6700.06</v>
          </cell>
          <cell r="G11522" t="str">
            <v>Depreciation Vehicles</v>
          </cell>
          <cell r="H11522">
            <v>0</v>
          </cell>
          <cell r="I11522">
            <v>0</v>
          </cell>
          <cell r="J11522">
            <v>0</v>
          </cell>
          <cell r="K11522">
            <v>0</v>
          </cell>
          <cell r="L11522">
            <v>0</v>
          </cell>
          <cell r="M11522">
            <v>0</v>
          </cell>
          <cell r="N11522">
            <v>0</v>
          </cell>
          <cell r="O11522" t="str">
            <v>+++</v>
          </cell>
        </row>
        <row r="11523">
          <cell r="A11523" t="str">
            <v>680.00.00.900-6700.08</v>
          </cell>
          <cell r="B11523" t="str">
            <v>680</v>
          </cell>
          <cell r="C11523" t="str">
            <v>00</v>
          </cell>
          <cell r="D11523" t="str">
            <v>00</v>
          </cell>
          <cell r="E11523" t="str">
            <v>900</v>
          </cell>
          <cell r="F11523" t="str">
            <v>6700.08</v>
          </cell>
          <cell r="G11523" t="str">
            <v>Depreciation Streets</v>
          </cell>
          <cell r="H11523">
            <v>0</v>
          </cell>
          <cell r="I11523">
            <v>0</v>
          </cell>
          <cell r="J11523">
            <v>0</v>
          </cell>
          <cell r="K11523">
            <v>0</v>
          </cell>
          <cell r="L11523">
            <v>0</v>
          </cell>
          <cell r="M11523">
            <v>0</v>
          </cell>
          <cell r="N11523">
            <v>0</v>
          </cell>
          <cell r="O11523" t="str">
            <v>+++</v>
          </cell>
        </row>
        <row r="11524">
          <cell r="A11524" t="str">
            <v>680.00.00.900-6700.11</v>
          </cell>
          <cell r="B11524" t="str">
            <v>680</v>
          </cell>
          <cell r="C11524" t="str">
            <v>00</v>
          </cell>
          <cell r="D11524" t="str">
            <v>00</v>
          </cell>
          <cell r="E11524" t="str">
            <v>900</v>
          </cell>
          <cell r="F11524" t="str">
            <v>6700.11</v>
          </cell>
          <cell r="G11524" t="str">
            <v>Depreciation Storm Drain</v>
          </cell>
          <cell r="H11524">
            <v>0</v>
          </cell>
          <cell r="I11524">
            <v>0</v>
          </cell>
          <cell r="J11524">
            <v>0</v>
          </cell>
          <cell r="K11524">
            <v>0</v>
          </cell>
          <cell r="L11524">
            <v>0</v>
          </cell>
          <cell r="M11524">
            <v>0</v>
          </cell>
          <cell r="N11524">
            <v>0</v>
          </cell>
          <cell r="O11524" t="str">
            <v>+++</v>
          </cell>
        </row>
        <row r="11525">
          <cell r="A11525" t="str">
            <v>680.00.00.900-6700.12</v>
          </cell>
          <cell r="B11525" t="str">
            <v>680</v>
          </cell>
          <cell r="C11525" t="str">
            <v>00</v>
          </cell>
          <cell r="D11525" t="str">
            <v>00</v>
          </cell>
          <cell r="E11525" t="str">
            <v>900</v>
          </cell>
          <cell r="F11525" t="str">
            <v>6700.12</v>
          </cell>
          <cell r="G11525" t="str">
            <v>Depreciation Water Rights</v>
          </cell>
          <cell r="H11525">
            <v>0</v>
          </cell>
          <cell r="I11525">
            <v>0</v>
          </cell>
          <cell r="J11525">
            <v>0</v>
          </cell>
          <cell r="K11525">
            <v>0</v>
          </cell>
          <cell r="L11525">
            <v>0</v>
          </cell>
          <cell r="M11525">
            <v>0</v>
          </cell>
          <cell r="N11525">
            <v>0</v>
          </cell>
          <cell r="O11525" t="str">
            <v>+++</v>
          </cell>
        </row>
        <row r="11526">
          <cell r="A11526" t="str">
            <v>680.00.00.900-6700.13</v>
          </cell>
          <cell r="B11526" t="str">
            <v>680</v>
          </cell>
          <cell r="C11526" t="str">
            <v>00</v>
          </cell>
          <cell r="D11526" t="str">
            <v>00</v>
          </cell>
          <cell r="E11526" t="str">
            <v>900</v>
          </cell>
          <cell r="F11526" t="str">
            <v>6700.13</v>
          </cell>
          <cell r="G11526" t="str">
            <v>Depreciation Water Wells &amp; Lines</v>
          </cell>
          <cell r="H11526">
            <v>0</v>
          </cell>
          <cell r="I11526">
            <v>0</v>
          </cell>
          <cell r="J11526">
            <v>0</v>
          </cell>
          <cell r="K11526">
            <v>0</v>
          </cell>
          <cell r="L11526">
            <v>0</v>
          </cell>
          <cell r="M11526">
            <v>0</v>
          </cell>
          <cell r="N11526">
            <v>0</v>
          </cell>
          <cell r="O11526" t="str">
            <v>+++</v>
          </cell>
        </row>
        <row r="11527">
          <cell r="A11527" t="str">
            <v>680.00.00.900-7000.01</v>
          </cell>
          <cell r="B11527" t="str">
            <v>680</v>
          </cell>
          <cell r="C11527" t="str">
            <v>00</v>
          </cell>
          <cell r="D11527" t="str">
            <v>00</v>
          </cell>
          <cell r="E11527" t="str">
            <v>900</v>
          </cell>
          <cell r="F11527" t="str">
            <v>7000.01</v>
          </cell>
          <cell r="G11527" t="str">
            <v>Capital Outlay Vehicles-Minor</v>
          </cell>
          <cell r="H11527">
            <v>0</v>
          </cell>
          <cell r="I11527">
            <v>0</v>
          </cell>
          <cell r="J11527">
            <v>0</v>
          </cell>
          <cell r="K11527">
            <v>0</v>
          </cell>
          <cell r="L11527">
            <v>0</v>
          </cell>
          <cell r="M11527">
            <v>0</v>
          </cell>
          <cell r="N11527">
            <v>0</v>
          </cell>
          <cell r="O11527" t="str">
            <v>+++</v>
          </cell>
        </row>
        <row r="11528">
          <cell r="A11528" t="str">
            <v>680.00.00.900-7000.02</v>
          </cell>
          <cell r="B11528" t="str">
            <v>680</v>
          </cell>
          <cell r="C11528" t="str">
            <v>00</v>
          </cell>
          <cell r="D11528" t="str">
            <v>00</v>
          </cell>
          <cell r="E11528" t="str">
            <v>900</v>
          </cell>
          <cell r="F11528" t="str">
            <v>7000.02</v>
          </cell>
          <cell r="G11528" t="str">
            <v>Capital Outlay Vehicles-Major</v>
          </cell>
          <cell r="H11528">
            <v>0</v>
          </cell>
          <cell r="I11528">
            <v>0</v>
          </cell>
          <cell r="J11528">
            <v>0</v>
          </cell>
          <cell r="K11528">
            <v>0</v>
          </cell>
          <cell r="L11528">
            <v>0</v>
          </cell>
          <cell r="M11528">
            <v>0</v>
          </cell>
          <cell r="N11528">
            <v>0</v>
          </cell>
          <cell r="O11528" t="str">
            <v>+++</v>
          </cell>
        </row>
        <row r="11529">
          <cell r="A11529" t="str">
            <v>680.00.00.900-7000.03</v>
          </cell>
          <cell r="B11529" t="str">
            <v>680</v>
          </cell>
          <cell r="C11529" t="str">
            <v>00</v>
          </cell>
          <cell r="D11529" t="str">
            <v>00</v>
          </cell>
          <cell r="E11529" t="str">
            <v>900</v>
          </cell>
          <cell r="F11529" t="str">
            <v>7000.03</v>
          </cell>
          <cell r="G11529" t="str">
            <v>Capital Outlay Operations Equip-Minor</v>
          </cell>
          <cell r="H11529">
            <v>300000</v>
          </cell>
          <cell r="I11529">
            <v>0</v>
          </cell>
          <cell r="J11529">
            <v>300000</v>
          </cell>
          <cell r="K11529">
            <v>0</v>
          </cell>
          <cell r="L11529">
            <v>0</v>
          </cell>
          <cell r="M11529">
            <v>0</v>
          </cell>
          <cell r="N11529">
            <v>300000</v>
          </cell>
          <cell r="O11529">
            <v>0</v>
          </cell>
        </row>
        <row r="11530">
          <cell r="A11530" t="str">
            <v>680.00.00.900-7000.04</v>
          </cell>
          <cell r="B11530" t="str">
            <v>680</v>
          </cell>
          <cell r="C11530" t="str">
            <v>00</v>
          </cell>
          <cell r="D11530" t="str">
            <v>00</v>
          </cell>
          <cell r="E11530" t="str">
            <v>900</v>
          </cell>
          <cell r="F11530" t="str">
            <v>7000.04</v>
          </cell>
          <cell r="G11530" t="str">
            <v>Capital Outlay Operations Equipment-Major</v>
          </cell>
          <cell r="H11530">
            <v>30000</v>
          </cell>
          <cell r="I11530">
            <v>30000</v>
          </cell>
          <cell r="J11530">
            <v>60000</v>
          </cell>
          <cell r="K11530">
            <v>0</v>
          </cell>
          <cell r="L11530">
            <v>0</v>
          </cell>
          <cell r="M11530">
            <v>0</v>
          </cell>
          <cell r="N11530">
            <v>60000</v>
          </cell>
          <cell r="O11530">
            <v>0</v>
          </cell>
        </row>
        <row r="11531">
          <cell r="A11531" t="str">
            <v>680.00.00.900-7000.06</v>
          </cell>
          <cell r="B11531" t="str">
            <v>680</v>
          </cell>
          <cell r="C11531" t="str">
            <v>00</v>
          </cell>
          <cell r="D11531" t="str">
            <v>00</v>
          </cell>
          <cell r="E11531" t="str">
            <v>900</v>
          </cell>
          <cell r="F11531" t="str">
            <v>7000.06</v>
          </cell>
          <cell r="G11531" t="str">
            <v>Capital Outlay Operations Appartus-Major</v>
          </cell>
          <cell r="H11531">
            <v>0</v>
          </cell>
          <cell r="I11531">
            <v>0</v>
          </cell>
          <cell r="J11531">
            <v>0</v>
          </cell>
          <cell r="K11531">
            <v>0</v>
          </cell>
          <cell r="L11531">
            <v>0</v>
          </cell>
          <cell r="M11531">
            <v>0</v>
          </cell>
          <cell r="N11531">
            <v>0</v>
          </cell>
          <cell r="O11531" t="str">
            <v>+++</v>
          </cell>
        </row>
        <row r="11532">
          <cell r="A11532" t="str">
            <v>680.00.00.900-7000.07</v>
          </cell>
          <cell r="B11532" t="str">
            <v>680</v>
          </cell>
          <cell r="C11532" t="str">
            <v>00</v>
          </cell>
          <cell r="D11532" t="str">
            <v>00</v>
          </cell>
          <cell r="E11532" t="str">
            <v>900</v>
          </cell>
          <cell r="F11532" t="str">
            <v>7000.07</v>
          </cell>
          <cell r="G11532" t="str">
            <v>Capital Outlay Computer Hardware</v>
          </cell>
          <cell r="H11532">
            <v>0</v>
          </cell>
          <cell r="I11532">
            <v>0</v>
          </cell>
          <cell r="J11532">
            <v>0</v>
          </cell>
          <cell r="K11532">
            <v>0</v>
          </cell>
          <cell r="L11532">
            <v>0</v>
          </cell>
          <cell r="M11532">
            <v>0</v>
          </cell>
          <cell r="N11532">
            <v>0</v>
          </cell>
          <cell r="O11532" t="str">
            <v>+++</v>
          </cell>
        </row>
        <row r="11533">
          <cell r="A11533" t="str">
            <v>680.00.00.900-7000.08</v>
          </cell>
          <cell r="B11533" t="str">
            <v>680</v>
          </cell>
          <cell r="C11533" t="str">
            <v>00</v>
          </cell>
          <cell r="D11533" t="str">
            <v>00</v>
          </cell>
          <cell r="E11533" t="str">
            <v>900</v>
          </cell>
          <cell r="F11533" t="str">
            <v>7000.08</v>
          </cell>
          <cell r="G11533" t="str">
            <v>Capital Outlay Computer Software</v>
          </cell>
          <cell r="H11533">
            <v>0</v>
          </cell>
          <cell r="I11533">
            <v>0</v>
          </cell>
          <cell r="J11533">
            <v>0</v>
          </cell>
          <cell r="K11533">
            <v>0</v>
          </cell>
          <cell r="L11533">
            <v>0</v>
          </cell>
          <cell r="M11533">
            <v>0</v>
          </cell>
          <cell r="N11533">
            <v>0</v>
          </cell>
          <cell r="O11533" t="str">
            <v>+++</v>
          </cell>
        </row>
        <row r="11534">
          <cell r="A11534" t="str">
            <v>680.00.00.900-7000.09</v>
          </cell>
          <cell r="B11534" t="str">
            <v>680</v>
          </cell>
          <cell r="C11534" t="str">
            <v>00</v>
          </cell>
          <cell r="D11534" t="str">
            <v>00</v>
          </cell>
          <cell r="E11534" t="str">
            <v>900</v>
          </cell>
          <cell r="F11534" t="str">
            <v>7000.09</v>
          </cell>
          <cell r="G11534" t="str">
            <v>Capital Outlay Computer Conversion</v>
          </cell>
          <cell r="H11534">
            <v>0</v>
          </cell>
          <cell r="I11534">
            <v>0</v>
          </cell>
          <cell r="J11534">
            <v>0</v>
          </cell>
          <cell r="K11534">
            <v>0</v>
          </cell>
          <cell r="L11534">
            <v>0</v>
          </cell>
          <cell r="M11534">
            <v>0</v>
          </cell>
          <cell r="N11534">
            <v>0</v>
          </cell>
          <cell r="O11534" t="str">
            <v>+++</v>
          </cell>
        </row>
        <row r="11535">
          <cell r="A11535" t="str">
            <v>680.00.00.900-7000.15</v>
          </cell>
          <cell r="B11535" t="str">
            <v>680</v>
          </cell>
          <cell r="C11535" t="str">
            <v>00</v>
          </cell>
          <cell r="D11535" t="str">
            <v>00</v>
          </cell>
          <cell r="E11535" t="str">
            <v>900</v>
          </cell>
          <cell r="F11535" t="str">
            <v>7000.15</v>
          </cell>
          <cell r="G11535" t="str">
            <v>Capital Outlay Wells-Minor</v>
          </cell>
          <cell r="H11535">
            <v>0</v>
          </cell>
          <cell r="I11535">
            <v>0</v>
          </cell>
          <cell r="J11535">
            <v>0</v>
          </cell>
          <cell r="K11535">
            <v>0</v>
          </cell>
          <cell r="L11535">
            <v>0</v>
          </cell>
          <cell r="M11535">
            <v>0</v>
          </cell>
          <cell r="N11535">
            <v>0</v>
          </cell>
          <cell r="O11535" t="str">
            <v>+++</v>
          </cell>
        </row>
        <row r="11536">
          <cell r="A11536" t="str">
            <v>680.00.00.900-7000.16</v>
          </cell>
          <cell r="B11536" t="str">
            <v>680</v>
          </cell>
          <cell r="C11536" t="str">
            <v>00</v>
          </cell>
          <cell r="D11536" t="str">
            <v>00</v>
          </cell>
          <cell r="E11536" t="str">
            <v>900</v>
          </cell>
          <cell r="F11536" t="str">
            <v>7000.16</v>
          </cell>
          <cell r="G11536" t="str">
            <v>Capital Outlay Wells-Major</v>
          </cell>
          <cell r="H11536">
            <v>0</v>
          </cell>
          <cell r="I11536">
            <v>0</v>
          </cell>
          <cell r="J11536">
            <v>0</v>
          </cell>
          <cell r="K11536">
            <v>0</v>
          </cell>
          <cell r="L11536">
            <v>0</v>
          </cell>
          <cell r="M11536">
            <v>0</v>
          </cell>
          <cell r="N11536">
            <v>0</v>
          </cell>
          <cell r="O11536" t="str">
            <v>+++</v>
          </cell>
        </row>
        <row r="11537">
          <cell r="A11537" t="str">
            <v>680.00.00.900-7000.18</v>
          </cell>
          <cell r="B11537" t="str">
            <v>680</v>
          </cell>
          <cell r="C11537" t="str">
            <v>00</v>
          </cell>
          <cell r="D11537" t="str">
            <v>00</v>
          </cell>
          <cell r="E11537" t="str">
            <v>900</v>
          </cell>
          <cell r="F11537" t="str">
            <v>7000.18</v>
          </cell>
          <cell r="G11537" t="str">
            <v>Capital Outlay Pumps</v>
          </cell>
          <cell r="H11537">
            <v>0</v>
          </cell>
          <cell r="I11537">
            <v>0</v>
          </cell>
          <cell r="J11537">
            <v>0</v>
          </cell>
          <cell r="K11537">
            <v>0</v>
          </cell>
          <cell r="L11537">
            <v>0</v>
          </cell>
          <cell r="M11537">
            <v>0</v>
          </cell>
          <cell r="N11537">
            <v>0</v>
          </cell>
          <cell r="O11537" t="str">
            <v>+++</v>
          </cell>
        </row>
        <row r="11538">
          <cell r="A11538" t="str">
            <v>680.00.00.900-7000.19</v>
          </cell>
          <cell r="B11538" t="str">
            <v>680</v>
          </cell>
          <cell r="C11538" t="str">
            <v>00</v>
          </cell>
          <cell r="D11538" t="str">
            <v>00</v>
          </cell>
          <cell r="E11538" t="str">
            <v>900</v>
          </cell>
          <cell r="F11538" t="str">
            <v>7000.19</v>
          </cell>
          <cell r="G11538" t="str">
            <v>Capital Outlay Pumps</v>
          </cell>
          <cell r="H11538">
            <v>0</v>
          </cell>
          <cell r="I11538">
            <v>0</v>
          </cell>
          <cell r="J11538">
            <v>0</v>
          </cell>
          <cell r="K11538">
            <v>0</v>
          </cell>
          <cell r="L11538">
            <v>0</v>
          </cell>
          <cell r="M11538">
            <v>0</v>
          </cell>
          <cell r="N11538">
            <v>0</v>
          </cell>
          <cell r="O11538" t="str">
            <v>+++</v>
          </cell>
        </row>
        <row r="11539">
          <cell r="A11539" t="str">
            <v>680.00.00.900-7000.20</v>
          </cell>
          <cell r="B11539" t="str">
            <v>680</v>
          </cell>
          <cell r="C11539" t="str">
            <v>00</v>
          </cell>
          <cell r="D11539" t="str">
            <v>00</v>
          </cell>
          <cell r="E11539" t="str">
            <v>900</v>
          </cell>
          <cell r="F11539" t="str">
            <v>7000.20</v>
          </cell>
          <cell r="G11539" t="str">
            <v>Capital Outlay Laboratory</v>
          </cell>
          <cell r="H11539">
            <v>0</v>
          </cell>
          <cell r="I11539">
            <v>0</v>
          </cell>
          <cell r="J11539">
            <v>0</v>
          </cell>
          <cell r="K11539">
            <v>0</v>
          </cell>
          <cell r="L11539">
            <v>0</v>
          </cell>
          <cell r="M11539">
            <v>0</v>
          </cell>
          <cell r="N11539">
            <v>0</v>
          </cell>
          <cell r="O11539" t="str">
            <v>+++</v>
          </cell>
        </row>
        <row r="11540">
          <cell r="A11540" t="str">
            <v>680.00.00.900-7000.27</v>
          </cell>
          <cell r="B11540" t="str">
            <v>680</v>
          </cell>
          <cell r="C11540" t="str">
            <v>00</v>
          </cell>
          <cell r="D11540" t="str">
            <v>00</v>
          </cell>
          <cell r="E11540" t="str">
            <v>900</v>
          </cell>
          <cell r="F11540" t="str">
            <v>7000.27</v>
          </cell>
          <cell r="G11540" t="str">
            <v>Capital Outlay Information Technology</v>
          </cell>
          <cell r="H11540">
            <v>0</v>
          </cell>
          <cell r="I11540">
            <v>0</v>
          </cell>
          <cell r="J11540">
            <v>0</v>
          </cell>
          <cell r="K11540">
            <v>0</v>
          </cell>
          <cell r="L11540">
            <v>0</v>
          </cell>
          <cell r="M11540">
            <v>0</v>
          </cell>
          <cell r="N11540">
            <v>0</v>
          </cell>
          <cell r="O11540" t="str">
            <v>+++</v>
          </cell>
        </row>
        <row r="11541">
          <cell r="A11541" t="str">
            <v>680.00.00.900-7000.99</v>
          </cell>
          <cell r="B11541" t="str">
            <v>680</v>
          </cell>
          <cell r="C11541" t="str">
            <v>00</v>
          </cell>
          <cell r="D11541" t="str">
            <v>00</v>
          </cell>
          <cell r="E11541" t="str">
            <v>900</v>
          </cell>
          <cell r="F11541" t="str">
            <v>7000.99</v>
          </cell>
          <cell r="G11541" t="str">
            <v>Capital Outlay General</v>
          </cell>
          <cell r="H11541">
            <v>16570</v>
          </cell>
          <cell r="I11541">
            <v>0</v>
          </cell>
          <cell r="J11541">
            <v>16570</v>
          </cell>
          <cell r="K11541">
            <v>0</v>
          </cell>
          <cell r="L11541">
            <v>0</v>
          </cell>
          <cell r="M11541">
            <v>0</v>
          </cell>
          <cell r="N11541">
            <v>16570</v>
          </cell>
          <cell r="O11541">
            <v>0</v>
          </cell>
        </row>
        <row r="11542">
          <cell r="A11542" t="str">
            <v>680.00.00.900-8100.01</v>
          </cell>
          <cell r="B11542" t="str">
            <v>680</v>
          </cell>
          <cell r="C11542" t="str">
            <v>00</v>
          </cell>
          <cell r="D11542" t="str">
            <v>00</v>
          </cell>
          <cell r="E11542" t="str">
            <v>900</v>
          </cell>
          <cell r="F11542" t="str">
            <v>8100.01</v>
          </cell>
          <cell r="G11542" t="str">
            <v>Capital Improvements-Water Land</v>
          </cell>
          <cell r="H11542">
            <v>0</v>
          </cell>
          <cell r="I11542">
            <v>0</v>
          </cell>
          <cell r="J11542">
            <v>0</v>
          </cell>
          <cell r="K11542">
            <v>0</v>
          </cell>
          <cell r="L11542">
            <v>0</v>
          </cell>
          <cell r="M11542">
            <v>0</v>
          </cell>
          <cell r="N11542">
            <v>0</v>
          </cell>
          <cell r="O11542" t="str">
            <v>+++</v>
          </cell>
        </row>
        <row r="11543">
          <cell r="A11543" t="str">
            <v>680.00.00.900-8100.02</v>
          </cell>
          <cell r="B11543" t="str">
            <v>680</v>
          </cell>
          <cell r="C11543" t="str">
            <v>00</v>
          </cell>
          <cell r="D11543" t="str">
            <v>00</v>
          </cell>
          <cell r="E11543" t="str">
            <v>900</v>
          </cell>
          <cell r="F11543" t="str">
            <v>8100.02</v>
          </cell>
          <cell r="G11543" t="str">
            <v>Capital Improvements-Water Line Maint/Rehab</v>
          </cell>
          <cell r="H11543">
            <v>0</v>
          </cell>
          <cell r="I11543">
            <v>0</v>
          </cell>
          <cell r="J11543">
            <v>0</v>
          </cell>
          <cell r="K11543">
            <v>0</v>
          </cell>
          <cell r="L11543">
            <v>0</v>
          </cell>
          <cell r="M11543">
            <v>0</v>
          </cell>
          <cell r="N11543">
            <v>0</v>
          </cell>
          <cell r="O11543" t="str">
            <v>+++</v>
          </cell>
        </row>
        <row r="11544">
          <cell r="A11544" t="str">
            <v>680.00.00.900-8100.03</v>
          </cell>
          <cell r="B11544" t="str">
            <v>680</v>
          </cell>
          <cell r="C11544" t="str">
            <v>00</v>
          </cell>
          <cell r="D11544" t="str">
            <v>00</v>
          </cell>
          <cell r="E11544" t="str">
            <v>900</v>
          </cell>
          <cell r="F11544" t="str">
            <v>8100.03</v>
          </cell>
          <cell r="G11544" t="str">
            <v>Capital Improvements-Water Line Repairs-Major</v>
          </cell>
          <cell r="H11544">
            <v>0</v>
          </cell>
          <cell r="I11544">
            <v>0</v>
          </cell>
          <cell r="J11544">
            <v>0</v>
          </cell>
          <cell r="K11544">
            <v>0</v>
          </cell>
          <cell r="L11544">
            <v>0</v>
          </cell>
          <cell r="M11544">
            <v>0</v>
          </cell>
          <cell r="N11544">
            <v>0</v>
          </cell>
          <cell r="O11544" t="str">
            <v>+++</v>
          </cell>
        </row>
        <row r="11545">
          <cell r="A11545" t="str">
            <v>680.00.00.900-8100.04</v>
          </cell>
          <cell r="B11545" t="str">
            <v>680</v>
          </cell>
          <cell r="C11545" t="str">
            <v>00</v>
          </cell>
          <cell r="D11545" t="str">
            <v>00</v>
          </cell>
          <cell r="E11545" t="str">
            <v>900</v>
          </cell>
          <cell r="F11545" t="str">
            <v>8100.04</v>
          </cell>
          <cell r="G11545" t="str">
            <v>Capital Improvements-Water Line Replacement/Imp</v>
          </cell>
          <cell r="H11545">
            <v>890700</v>
          </cell>
          <cell r="I11545">
            <v>0</v>
          </cell>
          <cell r="J11545">
            <v>890700</v>
          </cell>
          <cell r="K11545">
            <v>0</v>
          </cell>
          <cell r="L11545">
            <v>0</v>
          </cell>
          <cell r="M11545">
            <v>141892.34</v>
          </cell>
          <cell r="N11545">
            <v>748807.66</v>
          </cell>
          <cell r="O11545">
            <v>0.16</v>
          </cell>
        </row>
        <row r="11546">
          <cell r="A11546" t="str">
            <v>680.00.00.900-8100.05</v>
          </cell>
          <cell r="B11546" t="str">
            <v>680</v>
          </cell>
          <cell r="C11546" t="str">
            <v>00</v>
          </cell>
          <cell r="D11546" t="str">
            <v>00</v>
          </cell>
          <cell r="E11546" t="str">
            <v>900</v>
          </cell>
          <cell r="F11546" t="str">
            <v>8100.05</v>
          </cell>
          <cell r="G11546" t="str">
            <v>Capital Improvements-Water Well Maint/Rehab</v>
          </cell>
          <cell r="H11546">
            <v>0</v>
          </cell>
          <cell r="I11546">
            <v>0</v>
          </cell>
          <cell r="J11546">
            <v>0</v>
          </cell>
          <cell r="K11546">
            <v>0</v>
          </cell>
          <cell r="L11546">
            <v>0</v>
          </cell>
          <cell r="M11546">
            <v>0</v>
          </cell>
          <cell r="N11546">
            <v>0</v>
          </cell>
          <cell r="O11546" t="str">
            <v>+++</v>
          </cell>
        </row>
        <row r="11547">
          <cell r="A11547" t="str">
            <v>680.00.00.900-8100.06</v>
          </cell>
          <cell r="B11547" t="str">
            <v>680</v>
          </cell>
          <cell r="C11547" t="str">
            <v>00</v>
          </cell>
          <cell r="D11547" t="str">
            <v>00</v>
          </cell>
          <cell r="E11547" t="str">
            <v>900</v>
          </cell>
          <cell r="F11547" t="str">
            <v>8100.06</v>
          </cell>
          <cell r="G11547" t="str">
            <v>Capital Improvements-Water Well Repairs-Major</v>
          </cell>
          <cell r="H11547">
            <v>0</v>
          </cell>
          <cell r="I11547">
            <v>0</v>
          </cell>
          <cell r="J11547">
            <v>0</v>
          </cell>
          <cell r="K11547">
            <v>0</v>
          </cell>
          <cell r="L11547">
            <v>0</v>
          </cell>
          <cell r="M11547">
            <v>0</v>
          </cell>
          <cell r="N11547">
            <v>0</v>
          </cell>
          <cell r="O11547" t="str">
            <v>+++</v>
          </cell>
        </row>
        <row r="11548">
          <cell r="A11548" t="str">
            <v>680.00.00.900-8100.07</v>
          </cell>
          <cell r="B11548" t="str">
            <v>680</v>
          </cell>
          <cell r="C11548" t="str">
            <v>00</v>
          </cell>
          <cell r="D11548" t="str">
            <v>00</v>
          </cell>
          <cell r="E11548" t="str">
            <v>900</v>
          </cell>
          <cell r="F11548" t="str">
            <v>8100.07</v>
          </cell>
          <cell r="G11548" t="str">
            <v>Capital Improvements-Water Well Replacement/Imp</v>
          </cell>
          <cell r="H11548">
            <v>0</v>
          </cell>
          <cell r="I11548">
            <v>0</v>
          </cell>
          <cell r="J11548">
            <v>0</v>
          </cell>
          <cell r="K11548">
            <v>0</v>
          </cell>
          <cell r="L11548">
            <v>0</v>
          </cell>
          <cell r="M11548">
            <v>0</v>
          </cell>
          <cell r="N11548">
            <v>0</v>
          </cell>
          <cell r="O11548" t="str">
            <v>+++</v>
          </cell>
        </row>
        <row r="11549">
          <cell r="A11549" t="str">
            <v>680.00.00.900-8100.08</v>
          </cell>
          <cell r="B11549" t="str">
            <v>680</v>
          </cell>
          <cell r="C11549" t="str">
            <v>00</v>
          </cell>
          <cell r="D11549" t="str">
            <v>00</v>
          </cell>
          <cell r="E11549" t="str">
            <v>900</v>
          </cell>
          <cell r="F11549" t="str">
            <v>8100.08</v>
          </cell>
          <cell r="G11549" t="str">
            <v>Capital Improvements-Water Tank Maint/Rehab</v>
          </cell>
          <cell r="H11549">
            <v>0</v>
          </cell>
          <cell r="I11549">
            <v>0</v>
          </cell>
          <cell r="J11549">
            <v>0</v>
          </cell>
          <cell r="K11549">
            <v>0</v>
          </cell>
          <cell r="L11549">
            <v>0</v>
          </cell>
          <cell r="M11549">
            <v>0</v>
          </cell>
          <cell r="N11549">
            <v>0</v>
          </cell>
          <cell r="O11549" t="str">
            <v>+++</v>
          </cell>
        </row>
        <row r="11550">
          <cell r="A11550" t="str">
            <v>680.00.00.900-8100.09</v>
          </cell>
          <cell r="B11550" t="str">
            <v>680</v>
          </cell>
          <cell r="C11550" t="str">
            <v>00</v>
          </cell>
          <cell r="D11550" t="str">
            <v>00</v>
          </cell>
          <cell r="E11550" t="str">
            <v>900</v>
          </cell>
          <cell r="F11550" t="str">
            <v>8100.09</v>
          </cell>
          <cell r="G11550" t="str">
            <v>Capital Improvements-Water Tank Repairs-Major</v>
          </cell>
          <cell r="H11550">
            <v>0</v>
          </cell>
          <cell r="I11550">
            <v>0</v>
          </cell>
          <cell r="J11550">
            <v>0</v>
          </cell>
          <cell r="K11550">
            <v>0</v>
          </cell>
          <cell r="L11550">
            <v>0</v>
          </cell>
          <cell r="M11550">
            <v>0</v>
          </cell>
          <cell r="N11550">
            <v>0</v>
          </cell>
          <cell r="O11550" t="str">
            <v>+++</v>
          </cell>
        </row>
        <row r="11551">
          <cell r="A11551" t="str">
            <v>680.00.00.900-8100.10</v>
          </cell>
          <cell r="B11551" t="str">
            <v>680</v>
          </cell>
          <cell r="C11551" t="str">
            <v>00</v>
          </cell>
          <cell r="D11551" t="str">
            <v>00</v>
          </cell>
          <cell r="E11551" t="str">
            <v>900</v>
          </cell>
          <cell r="F11551" t="str">
            <v>8100.10</v>
          </cell>
          <cell r="G11551" t="str">
            <v>Capital Improvements-Water Tank Replacement/Imp</v>
          </cell>
          <cell r="H11551">
            <v>0</v>
          </cell>
          <cell r="I11551">
            <v>0</v>
          </cell>
          <cell r="J11551">
            <v>0</v>
          </cell>
          <cell r="K11551">
            <v>0</v>
          </cell>
          <cell r="L11551">
            <v>0</v>
          </cell>
          <cell r="M11551">
            <v>0</v>
          </cell>
          <cell r="N11551">
            <v>0</v>
          </cell>
          <cell r="O11551" t="str">
            <v>+++</v>
          </cell>
        </row>
        <row r="11552">
          <cell r="A11552" t="str">
            <v>680.00.00.900-8100.13</v>
          </cell>
          <cell r="B11552" t="str">
            <v>680</v>
          </cell>
          <cell r="C11552" t="str">
            <v>00</v>
          </cell>
          <cell r="D11552" t="str">
            <v>00</v>
          </cell>
          <cell r="E11552" t="str">
            <v>900</v>
          </cell>
          <cell r="F11552" t="str">
            <v>8100.13</v>
          </cell>
          <cell r="G11552" t="str">
            <v>Capital Improvements-Water Surface Water System Maint/Rehab</v>
          </cell>
          <cell r="H11552">
            <v>0</v>
          </cell>
          <cell r="I11552">
            <v>0</v>
          </cell>
          <cell r="J11552">
            <v>0</v>
          </cell>
          <cell r="K11552">
            <v>0</v>
          </cell>
          <cell r="L11552">
            <v>0</v>
          </cell>
          <cell r="M11552">
            <v>0</v>
          </cell>
          <cell r="N11552">
            <v>0</v>
          </cell>
          <cell r="O11552" t="str">
            <v>+++</v>
          </cell>
        </row>
        <row r="11553">
          <cell r="A11553" t="str">
            <v>680.00.00.900-8100.14</v>
          </cell>
          <cell r="B11553" t="str">
            <v>680</v>
          </cell>
          <cell r="C11553" t="str">
            <v>00</v>
          </cell>
          <cell r="D11553" t="str">
            <v>00</v>
          </cell>
          <cell r="E11553" t="str">
            <v>900</v>
          </cell>
          <cell r="F11553" t="str">
            <v>8100.14</v>
          </cell>
          <cell r="G11553" t="str">
            <v>Capital Improvements-Water Surface Water System Repairs</v>
          </cell>
          <cell r="H11553">
            <v>0</v>
          </cell>
          <cell r="I11553">
            <v>0</v>
          </cell>
          <cell r="J11553">
            <v>0</v>
          </cell>
          <cell r="K11553">
            <v>0</v>
          </cell>
          <cell r="L11553">
            <v>0</v>
          </cell>
          <cell r="M11553">
            <v>0</v>
          </cell>
          <cell r="N11553">
            <v>0</v>
          </cell>
          <cell r="O11553" t="str">
            <v>+++</v>
          </cell>
        </row>
        <row r="11554">
          <cell r="A11554" t="str">
            <v>680.00.00.900-8100.15</v>
          </cell>
          <cell r="B11554" t="str">
            <v>680</v>
          </cell>
          <cell r="C11554" t="str">
            <v>00</v>
          </cell>
          <cell r="D11554" t="str">
            <v>00</v>
          </cell>
          <cell r="E11554" t="str">
            <v>900</v>
          </cell>
          <cell r="F11554" t="str">
            <v>8100.15</v>
          </cell>
          <cell r="G11554" t="str">
            <v>Capital Improvements-Water Surface Water System Replmt/Impr</v>
          </cell>
          <cell r="H11554">
            <v>580000</v>
          </cell>
          <cell r="I11554">
            <v>0</v>
          </cell>
          <cell r="J11554">
            <v>580000</v>
          </cell>
          <cell r="K11554">
            <v>0</v>
          </cell>
          <cell r="L11554">
            <v>0</v>
          </cell>
          <cell r="M11554">
            <v>0</v>
          </cell>
          <cell r="N11554">
            <v>580000</v>
          </cell>
          <cell r="O11554">
            <v>0</v>
          </cell>
        </row>
        <row r="11555">
          <cell r="A11555" t="str">
            <v>680.00.00.900-8100.16</v>
          </cell>
          <cell r="B11555" t="str">
            <v>680</v>
          </cell>
          <cell r="C11555" t="str">
            <v>00</v>
          </cell>
          <cell r="D11555" t="str">
            <v>00</v>
          </cell>
          <cell r="E11555" t="str">
            <v>900</v>
          </cell>
          <cell r="F11555" t="str">
            <v>8100.16</v>
          </cell>
          <cell r="G11555" t="str">
            <v>Capital Improvements-Water Arsenic Treatment</v>
          </cell>
          <cell r="H11555">
            <v>0</v>
          </cell>
          <cell r="I11555">
            <v>0</v>
          </cell>
          <cell r="J11555">
            <v>0</v>
          </cell>
          <cell r="K11555">
            <v>0</v>
          </cell>
          <cell r="L11555">
            <v>0</v>
          </cell>
          <cell r="M11555">
            <v>0</v>
          </cell>
          <cell r="N11555">
            <v>0</v>
          </cell>
          <cell r="O11555" t="str">
            <v>+++</v>
          </cell>
        </row>
        <row r="11556">
          <cell r="A11556" t="str">
            <v>680.00.00.900-8100.17</v>
          </cell>
          <cell r="B11556" t="str">
            <v>680</v>
          </cell>
          <cell r="C11556" t="str">
            <v>00</v>
          </cell>
          <cell r="D11556" t="str">
            <v>00</v>
          </cell>
          <cell r="E11556" t="str">
            <v>900</v>
          </cell>
          <cell r="F11556" t="str">
            <v>8100.17</v>
          </cell>
          <cell r="G11556" t="str">
            <v>Capital Improvements-Water Other Misc Improvements</v>
          </cell>
          <cell r="H11556">
            <v>0</v>
          </cell>
          <cell r="I11556">
            <v>0</v>
          </cell>
          <cell r="J11556">
            <v>0</v>
          </cell>
          <cell r="K11556">
            <v>0</v>
          </cell>
          <cell r="L11556">
            <v>0</v>
          </cell>
          <cell r="M11556">
            <v>1097.25</v>
          </cell>
          <cell r="N11556">
            <v>-1097.25</v>
          </cell>
          <cell r="O11556" t="str">
            <v>+++</v>
          </cell>
        </row>
        <row r="11557">
          <cell r="A11557" t="str">
            <v>680.00.00.900-8100.18</v>
          </cell>
          <cell r="B11557" t="str">
            <v>680</v>
          </cell>
          <cell r="C11557" t="str">
            <v>00</v>
          </cell>
          <cell r="D11557" t="str">
            <v>00</v>
          </cell>
          <cell r="E11557" t="str">
            <v>900</v>
          </cell>
          <cell r="F11557" t="str">
            <v>8100.18</v>
          </cell>
          <cell r="G11557" t="str">
            <v>Capital Improvements-Water Security</v>
          </cell>
          <cell r="H11557">
            <v>0</v>
          </cell>
          <cell r="I11557">
            <v>0</v>
          </cell>
          <cell r="J11557">
            <v>0</v>
          </cell>
          <cell r="K11557">
            <v>0</v>
          </cell>
          <cell r="L11557">
            <v>0</v>
          </cell>
          <cell r="M11557">
            <v>0</v>
          </cell>
          <cell r="N11557">
            <v>0</v>
          </cell>
          <cell r="O11557" t="str">
            <v>+++</v>
          </cell>
        </row>
        <row r="11558">
          <cell r="A11558" t="str">
            <v>680.00.00.900-8100.19</v>
          </cell>
          <cell r="B11558" t="str">
            <v>680</v>
          </cell>
          <cell r="C11558" t="str">
            <v>00</v>
          </cell>
          <cell r="D11558" t="str">
            <v>00</v>
          </cell>
          <cell r="E11558" t="str">
            <v>900</v>
          </cell>
          <cell r="F11558" t="str">
            <v>8100.19</v>
          </cell>
          <cell r="G11558" t="str">
            <v>Capital Improvements-Water Viron</v>
          </cell>
          <cell r="H11558">
            <v>0</v>
          </cell>
          <cell r="I11558">
            <v>0</v>
          </cell>
          <cell r="J11558">
            <v>0</v>
          </cell>
          <cell r="K11558">
            <v>0</v>
          </cell>
          <cell r="L11558">
            <v>0</v>
          </cell>
          <cell r="M11558">
            <v>0</v>
          </cell>
          <cell r="N11558">
            <v>0</v>
          </cell>
          <cell r="O11558" t="str">
            <v>+++</v>
          </cell>
        </row>
        <row r="11559">
          <cell r="A11559" t="str">
            <v>680.00.00.900-8100.20</v>
          </cell>
          <cell r="B11559" t="str">
            <v>680</v>
          </cell>
          <cell r="C11559" t="str">
            <v>00</v>
          </cell>
          <cell r="D11559" t="str">
            <v>00</v>
          </cell>
          <cell r="E11559" t="str">
            <v>900</v>
          </cell>
          <cell r="F11559" t="str">
            <v>8100.20</v>
          </cell>
          <cell r="G11559" t="str">
            <v>Capital Improvements-Water Austin Water Main Improvement</v>
          </cell>
          <cell r="H11559">
            <v>0</v>
          </cell>
          <cell r="I11559">
            <v>0</v>
          </cell>
          <cell r="J11559">
            <v>0</v>
          </cell>
          <cell r="K11559">
            <v>0</v>
          </cell>
          <cell r="L11559">
            <v>0</v>
          </cell>
          <cell r="M11559">
            <v>0</v>
          </cell>
          <cell r="N11559">
            <v>0</v>
          </cell>
          <cell r="O11559" t="str">
            <v>+++</v>
          </cell>
        </row>
        <row r="11560">
          <cell r="A11560" t="str">
            <v>680.00.00.900-8100.22</v>
          </cell>
          <cell r="B11560" t="str">
            <v>680</v>
          </cell>
          <cell r="C11560" t="str">
            <v>00</v>
          </cell>
          <cell r="D11560" t="str">
            <v>00</v>
          </cell>
          <cell r="E11560" t="str">
            <v>900</v>
          </cell>
          <cell r="F11560" t="str">
            <v>8100.22</v>
          </cell>
          <cell r="G11560" t="str">
            <v>Capital Improvements-Water Louise Ave Surface Pipeline</v>
          </cell>
          <cell r="H11560">
            <v>0</v>
          </cell>
          <cell r="I11560">
            <v>0</v>
          </cell>
          <cell r="J11560">
            <v>0</v>
          </cell>
          <cell r="K11560">
            <v>0</v>
          </cell>
          <cell r="L11560">
            <v>0</v>
          </cell>
          <cell r="M11560">
            <v>0</v>
          </cell>
          <cell r="N11560">
            <v>0</v>
          </cell>
          <cell r="O11560" t="str">
            <v>+++</v>
          </cell>
        </row>
        <row r="11561">
          <cell r="A11561" t="str">
            <v>680.00.00.900-8100.23</v>
          </cell>
          <cell r="B11561" t="str">
            <v>680</v>
          </cell>
          <cell r="C11561" t="str">
            <v>00</v>
          </cell>
          <cell r="D11561" t="str">
            <v>00</v>
          </cell>
          <cell r="E11561" t="str">
            <v>900</v>
          </cell>
          <cell r="F11561" t="str">
            <v>8100.23</v>
          </cell>
          <cell r="G11561" t="str">
            <v>Capital Improvements-Water Survey Monument Restoration</v>
          </cell>
          <cell r="H11561">
            <v>0</v>
          </cell>
          <cell r="I11561">
            <v>0</v>
          </cell>
          <cell r="J11561">
            <v>0</v>
          </cell>
          <cell r="K11561">
            <v>0</v>
          </cell>
          <cell r="L11561">
            <v>0</v>
          </cell>
          <cell r="M11561">
            <v>0</v>
          </cell>
          <cell r="N11561">
            <v>0</v>
          </cell>
          <cell r="O11561" t="str">
            <v>+++</v>
          </cell>
        </row>
        <row r="11562">
          <cell r="A11562" t="str">
            <v>680.00.00.900-8100.24</v>
          </cell>
          <cell r="B11562" t="str">
            <v>680</v>
          </cell>
          <cell r="C11562" t="str">
            <v>00</v>
          </cell>
          <cell r="D11562" t="str">
            <v>00</v>
          </cell>
          <cell r="E11562" t="str">
            <v>900</v>
          </cell>
          <cell r="F11562" t="str">
            <v>8100.24</v>
          </cell>
          <cell r="G11562" t="str">
            <v>Capital Improvements-Water Water Tank</v>
          </cell>
          <cell r="H11562">
            <v>0</v>
          </cell>
          <cell r="I11562">
            <v>0</v>
          </cell>
          <cell r="J11562">
            <v>0</v>
          </cell>
          <cell r="K11562">
            <v>0</v>
          </cell>
          <cell r="L11562">
            <v>0</v>
          </cell>
          <cell r="M11562">
            <v>0</v>
          </cell>
          <cell r="N11562">
            <v>0</v>
          </cell>
          <cell r="O11562" t="str">
            <v>+++</v>
          </cell>
        </row>
        <row r="11563">
          <cell r="A11563" t="str">
            <v>680.00.00.900-8100.25</v>
          </cell>
          <cell r="B11563" t="str">
            <v>680</v>
          </cell>
          <cell r="C11563" t="str">
            <v>00</v>
          </cell>
          <cell r="D11563" t="str">
            <v>00</v>
          </cell>
          <cell r="E11563" t="str">
            <v>900</v>
          </cell>
          <cell r="F11563" t="str">
            <v>8100.25</v>
          </cell>
          <cell r="G11563" t="str">
            <v>Capital Improvements-Water Reclaimed Water Line New</v>
          </cell>
          <cell r="H11563">
            <v>0</v>
          </cell>
          <cell r="I11563">
            <v>0</v>
          </cell>
          <cell r="J11563">
            <v>0</v>
          </cell>
          <cell r="K11563">
            <v>0</v>
          </cell>
          <cell r="L11563">
            <v>0</v>
          </cell>
          <cell r="M11563">
            <v>0</v>
          </cell>
          <cell r="N11563">
            <v>0</v>
          </cell>
          <cell r="O11563" t="str">
            <v>+++</v>
          </cell>
        </row>
        <row r="11564">
          <cell r="A11564" t="str">
            <v>680.00.00.900-8100.29</v>
          </cell>
          <cell r="B11564" t="str">
            <v>680</v>
          </cell>
          <cell r="C11564" t="str">
            <v>00</v>
          </cell>
          <cell r="D11564" t="str">
            <v>00</v>
          </cell>
          <cell r="E11564" t="str">
            <v>900</v>
          </cell>
          <cell r="F11564" t="str">
            <v>8100.29</v>
          </cell>
          <cell r="G11564" t="str">
            <v>Capital Improvements-Water Well Treatment</v>
          </cell>
          <cell r="H11564">
            <v>0</v>
          </cell>
          <cell r="I11564">
            <v>0</v>
          </cell>
          <cell r="J11564">
            <v>0</v>
          </cell>
          <cell r="K11564">
            <v>0</v>
          </cell>
          <cell r="L11564">
            <v>0</v>
          </cell>
          <cell r="M11564">
            <v>2994022.96</v>
          </cell>
          <cell r="N11564">
            <v>-2994022.96</v>
          </cell>
          <cell r="O11564" t="str">
            <v>+++</v>
          </cell>
        </row>
        <row r="11565">
          <cell r="A11565" t="str">
            <v>680.00.00.900-8100.99</v>
          </cell>
          <cell r="B11565" t="str">
            <v>680</v>
          </cell>
          <cell r="C11565" t="str">
            <v>00</v>
          </cell>
          <cell r="D11565" t="str">
            <v>00</v>
          </cell>
          <cell r="E11565" t="str">
            <v>900</v>
          </cell>
          <cell r="F11565" t="str">
            <v>8100.99</v>
          </cell>
          <cell r="G11565" t="str">
            <v>Capital Improvements-Water General</v>
          </cell>
          <cell r="H11565">
            <v>0</v>
          </cell>
          <cell r="I11565">
            <v>0</v>
          </cell>
          <cell r="J11565">
            <v>0</v>
          </cell>
          <cell r="K11565">
            <v>0</v>
          </cell>
          <cell r="L11565">
            <v>0</v>
          </cell>
          <cell r="M11565">
            <v>0</v>
          </cell>
          <cell r="N11565">
            <v>0</v>
          </cell>
          <cell r="O11565" t="str">
            <v>+++</v>
          </cell>
        </row>
        <row r="11566">
          <cell r="A11566" t="str">
            <v>680.00.00.900-8450.04</v>
          </cell>
          <cell r="B11566" t="str">
            <v>680</v>
          </cell>
          <cell r="C11566" t="str">
            <v>00</v>
          </cell>
          <cell r="D11566" t="str">
            <v>00</v>
          </cell>
          <cell r="E11566" t="str">
            <v>900</v>
          </cell>
          <cell r="F11566" t="str">
            <v>8450.04</v>
          </cell>
          <cell r="G11566" t="str">
            <v>Alternative Energy Fuel</v>
          </cell>
          <cell r="H11566">
            <v>0</v>
          </cell>
          <cell r="I11566">
            <v>0</v>
          </cell>
          <cell r="J11566">
            <v>0</v>
          </cell>
          <cell r="K11566">
            <v>0</v>
          </cell>
          <cell r="L11566">
            <v>0</v>
          </cell>
          <cell r="M11566">
            <v>0</v>
          </cell>
          <cell r="N11566">
            <v>0</v>
          </cell>
          <cell r="O11566" t="str">
            <v>+++</v>
          </cell>
        </row>
        <row r="11567">
          <cell r="A11567" t="str">
            <v>680.00.00.900-9888.01</v>
          </cell>
          <cell r="B11567" t="str">
            <v>680</v>
          </cell>
          <cell r="C11567" t="str">
            <v>00</v>
          </cell>
          <cell r="D11567" t="str">
            <v>00</v>
          </cell>
          <cell r="E11567" t="str">
            <v>900</v>
          </cell>
          <cell r="F11567" t="str">
            <v>9888.01</v>
          </cell>
          <cell r="G11567" t="str">
            <v>Capital Asset Expenditure Adjustments  Current Year Additions</v>
          </cell>
          <cell r="H11567">
            <v>0</v>
          </cell>
          <cell r="I11567">
            <v>0</v>
          </cell>
          <cell r="J11567">
            <v>0</v>
          </cell>
          <cell r="K11567">
            <v>0</v>
          </cell>
          <cell r="L11567">
            <v>0</v>
          </cell>
          <cell r="M11567">
            <v>0</v>
          </cell>
          <cell r="N11567">
            <v>0</v>
          </cell>
          <cell r="O11567" t="str">
            <v>+++</v>
          </cell>
        </row>
        <row r="11568">
          <cell r="A11568" t="str">
            <v>680.00.00.900-9888.02</v>
          </cell>
          <cell r="B11568" t="str">
            <v>680</v>
          </cell>
          <cell r="C11568" t="str">
            <v>00</v>
          </cell>
          <cell r="D11568" t="str">
            <v>00</v>
          </cell>
          <cell r="E11568" t="str">
            <v>900</v>
          </cell>
          <cell r="F11568" t="str">
            <v>9888.02</v>
          </cell>
          <cell r="G11568" t="str">
            <v>Capital Asset Expenditure Adjustments  Infrastructure Donations/Add</v>
          </cell>
          <cell r="H11568">
            <v>0</v>
          </cell>
          <cell r="I11568">
            <v>0</v>
          </cell>
          <cell r="J11568">
            <v>0</v>
          </cell>
          <cell r="K11568">
            <v>0</v>
          </cell>
          <cell r="L11568">
            <v>0</v>
          </cell>
          <cell r="M11568">
            <v>0</v>
          </cell>
          <cell r="N11568">
            <v>0</v>
          </cell>
          <cell r="O11568" t="str">
            <v>+++</v>
          </cell>
        </row>
        <row r="11569">
          <cell r="A11569" t="str">
            <v>680.00.00.900-9888.03</v>
          </cell>
          <cell r="B11569" t="str">
            <v>680</v>
          </cell>
          <cell r="C11569" t="str">
            <v>00</v>
          </cell>
          <cell r="D11569" t="str">
            <v>00</v>
          </cell>
          <cell r="E11569" t="str">
            <v>900</v>
          </cell>
          <cell r="F11569" t="str">
            <v>9888.03</v>
          </cell>
          <cell r="G11569" t="str">
            <v>Capital Asset Expenditure Adjustments  Disposals</v>
          </cell>
          <cell r="H11569">
            <v>0</v>
          </cell>
          <cell r="I11569">
            <v>0</v>
          </cell>
          <cell r="J11569">
            <v>0</v>
          </cell>
          <cell r="K11569">
            <v>0</v>
          </cell>
          <cell r="L11569">
            <v>0</v>
          </cell>
          <cell r="M11569">
            <v>0</v>
          </cell>
          <cell r="N11569">
            <v>0</v>
          </cell>
          <cell r="O11569" t="str">
            <v>+++</v>
          </cell>
        </row>
        <row r="11570">
          <cell r="A11570" t="str">
            <v>680.00.00.900-9888.04</v>
          </cell>
          <cell r="B11570" t="str">
            <v>680</v>
          </cell>
          <cell r="C11570" t="str">
            <v>00</v>
          </cell>
          <cell r="D11570" t="str">
            <v>00</v>
          </cell>
          <cell r="E11570" t="str">
            <v>900</v>
          </cell>
          <cell r="F11570" t="str">
            <v>9888.04</v>
          </cell>
          <cell r="G11570" t="str">
            <v>Capital Asset Expenditure Adjustments  Asset Transfer In</v>
          </cell>
          <cell r="H11570">
            <v>0</v>
          </cell>
          <cell r="I11570">
            <v>0</v>
          </cell>
          <cell r="J11570">
            <v>0</v>
          </cell>
          <cell r="K11570">
            <v>0</v>
          </cell>
          <cell r="L11570">
            <v>0</v>
          </cell>
          <cell r="M11570">
            <v>0</v>
          </cell>
          <cell r="N11570">
            <v>0</v>
          </cell>
          <cell r="O11570" t="str">
            <v>+++</v>
          </cell>
        </row>
        <row r="11571">
          <cell r="A11571" t="str">
            <v>680.00.00.900-9888.05</v>
          </cell>
          <cell r="B11571" t="str">
            <v>680</v>
          </cell>
          <cell r="C11571" t="str">
            <v>00</v>
          </cell>
          <cell r="D11571" t="str">
            <v>00</v>
          </cell>
          <cell r="E11571" t="str">
            <v>900</v>
          </cell>
          <cell r="F11571" t="str">
            <v>9888.05</v>
          </cell>
          <cell r="G11571" t="str">
            <v>Capital Asset Expenditure Adjustments  Asset Transfer Out</v>
          </cell>
          <cell r="H11571">
            <v>0</v>
          </cell>
          <cell r="I11571">
            <v>0</v>
          </cell>
          <cell r="J11571">
            <v>0</v>
          </cell>
          <cell r="K11571">
            <v>0</v>
          </cell>
          <cell r="L11571">
            <v>0</v>
          </cell>
          <cell r="M11571">
            <v>0</v>
          </cell>
          <cell r="N11571">
            <v>0</v>
          </cell>
          <cell r="O11571" t="str">
            <v>+++</v>
          </cell>
        </row>
        <row r="11572">
          <cell r="A11572" t="str">
            <v>680.05.00.150-5000.01</v>
          </cell>
          <cell r="B11572" t="str">
            <v>680</v>
          </cell>
          <cell r="C11572" t="str">
            <v>05</v>
          </cell>
          <cell r="D11572" t="str">
            <v>00</v>
          </cell>
          <cell r="E11572" t="str">
            <v>150</v>
          </cell>
          <cell r="F11572" t="str">
            <v>5000.01</v>
          </cell>
          <cell r="G11572" t="str">
            <v>Salaries Regular</v>
          </cell>
          <cell r="H11572">
            <v>68207</v>
          </cell>
          <cell r="I11572">
            <v>0</v>
          </cell>
          <cell r="J11572">
            <v>68207</v>
          </cell>
          <cell r="K11572">
            <v>0</v>
          </cell>
          <cell r="L11572">
            <v>0</v>
          </cell>
          <cell r="M11572">
            <v>9879.42</v>
          </cell>
          <cell r="N11572">
            <v>58327.58</v>
          </cell>
          <cell r="O11572">
            <v>0.14000000000000001</v>
          </cell>
        </row>
        <row r="11573">
          <cell r="A11573" t="str">
            <v>680.05.00.150-5000.02</v>
          </cell>
          <cell r="B11573" t="str">
            <v>680</v>
          </cell>
          <cell r="C11573" t="str">
            <v>05</v>
          </cell>
          <cell r="D11573" t="str">
            <v>00</v>
          </cell>
          <cell r="E11573" t="str">
            <v>150</v>
          </cell>
          <cell r="F11573" t="str">
            <v>5000.02</v>
          </cell>
          <cell r="G11573" t="str">
            <v>Salaries Part Time</v>
          </cell>
          <cell r="H11573">
            <v>0</v>
          </cell>
          <cell r="I11573">
            <v>0</v>
          </cell>
          <cell r="J11573">
            <v>0</v>
          </cell>
          <cell r="K11573">
            <v>0</v>
          </cell>
          <cell r="L11573">
            <v>0</v>
          </cell>
          <cell r="M11573">
            <v>0</v>
          </cell>
          <cell r="N11573">
            <v>0</v>
          </cell>
          <cell r="O11573" t="str">
            <v>+++</v>
          </cell>
        </row>
        <row r="11574">
          <cell r="A11574" t="str">
            <v>680.05.00.150-5000.03</v>
          </cell>
          <cell r="B11574" t="str">
            <v>680</v>
          </cell>
          <cell r="C11574" t="str">
            <v>05</v>
          </cell>
          <cell r="D11574" t="str">
            <v>00</v>
          </cell>
          <cell r="E11574" t="str">
            <v>150</v>
          </cell>
          <cell r="F11574" t="str">
            <v>5000.03</v>
          </cell>
          <cell r="G11574" t="str">
            <v>Salaries Overtime</v>
          </cell>
          <cell r="H11574">
            <v>0</v>
          </cell>
          <cell r="I11574">
            <v>0</v>
          </cell>
          <cell r="J11574">
            <v>0</v>
          </cell>
          <cell r="K11574">
            <v>0</v>
          </cell>
          <cell r="L11574">
            <v>0</v>
          </cell>
          <cell r="M11574">
            <v>0</v>
          </cell>
          <cell r="N11574">
            <v>0</v>
          </cell>
          <cell r="O11574" t="str">
            <v>+++</v>
          </cell>
        </row>
        <row r="11575">
          <cell r="A11575" t="str">
            <v>680.05.00.150-5000.04</v>
          </cell>
          <cell r="B11575" t="str">
            <v>680</v>
          </cell>
          <cell r="C11575" t="str">
            <v>05</v>
          </cell>
          <cell r="D11575" t="str">
            <v>00</v>
          </cell>
          <cell r="E11575" t="str">
            <v>150</v>
          </cell>
          <cell r="F11575" t="str">
            <v>5000.04</v>
          </cell>
          <cell r="G11575" t="str">
            <v>Salaries Holiday Pay</v>
          </cell>
          <cell r="H11575">
            <v>0</v>
          </cell>
          <cell r="I11575">
            <v>0</v>
          </cell>
          <cell r="J11575">
            <v>0</v>
          </cell>
          <cell r="K11575">
            <v>0</v>
          </cell>
          <cell r="L11575">
            <v>0</v>
          </cell>
          <cell r="M11575">
            <v>0</v>
          </cell>
          <cell r="N11575">
            <v>0</v>
          </cell>
          <cell r="O11575" t="str">
            <v>+++</v>
          </cell>
        </row>
        <row r="11576">
          <cell r="A11576" t="str">
            <v>680.05.00.150-5000.05</v>
          </cell>
          <cell r="B11576" t="str">
            <v>680</v>
          </cell>
          <cell r="C11576" t="str">
            <v>05</v>
          </cell>
          <cell r="D11576" t="str">
            <v>00</v>
          </cell>
          <cell r="E11576" t="str">
            <v>150</v>
          </cell>
          <cell r="F11576" t="str">
            <v>5000.05</v>
          </cell>
          <cell r="G11576" t="str">
            <v>Salaries Duty Pay</v>
          </cell>
          <cell r="H11576">
            <v>0</v>
          </cell>
          <cell r="I11576">
            <v>0</v>
          </cell>
          <cell r="J11576">
            <v>0</v>
          </cell>
          <cell r="K11576">
            <v>0</v>
          </cell>
          <cell r="L11576">
            <v>0</v>
          </cell>
          <cell r="M11576">
            <v>0</v>
          </cell>
          <cell r="N11576">
            <v>0</v>
          </cell>
          <cell r="O11576" t="str">
            <v>+++</v>
          </cell>
        </row>
        <row r="11577">
          <cell r="A11577" t="str">
            <v>680.05.00.150-5000.06</v>
          </cell>
          <cell r="B11577" t="str">
            <v>680</v>
          </cell>
          <cell r="C11577" t="str">
            <v>05</v>
          </cell>
          <cell r="D11577" t="str">
            <v>00</v>
          </cell>
          <cell r="E11577" t="str">
            <v>150</v>
          </cell>
          <cell r="F11577" t="str">
            <v>5000.06</v>
          </cell>
          <cell r="G11577" t="str">
            <v>Salaries Out of Class</v>
          </cell>
          <cell r="H11577">
            <v>420</v>
          </cell>
          <cell r="I11577">
            <v>0</v>
          </cell>
          <cell r="J11577">
            <v>420</v>
          </cell>
          <cell r="K11577">
            <v>0</v>
          </cell>
          <cell r="L11577">
            <v>0</v>
          </cell>
          <cell r="M11577">
            <v>0</v>
          </cell>
          <cell r="N11577">
            <v>420</v>
          </cell>
          <cell r="O11577">
            <v>0</v>
          </cell>
        </row>
        <row r="11578">
          <cell r="A11578" t="str">
            <v>680.05.00.150-5000.07</v>
          </cell>
          <cell r="B11578" t="str">
            <v>680</v>
          </cell>
          <cell r="C11578" t="str">
            <v>05</v>
          </cell>
          <cell r="D11578" t="str">
            <v>00</v>
          </cell>
          <cell r="E11578" t="str">
            <v>150</v>
          </cell>
          <cell r="F11578" t="str">
            <v>5000.07</v>
          </cell>
          <cell r="G11578" t="str">
            <v>Salaries Admin Leave Pay</v>
          </cell>
          <cell r="H11578">
            <v>1154</v>
          </cell>
          <cell r="I11578">
            <v>0</v>
          </cell>
          <cell r="J11578">
            <v>1154</v>
          </cell>
          <cell r="K11578">
            <v>0</v>
          </cell>
          <cell r="L11578">
            <v>0</v>
          </cell>
          <cell r="M11578">
            <v>0</v>
          </cell>
          <cell r="N11578">
            <v>1154</v>
          </cell>
          <cell r="O11578">
            <v>0</v>
          </cell>
        </row>
        <row r="11579">
          <cell r="A11579" t="str">
            <v>680.05.00.150-5000.08</v>
          </cell>
          <cell r="B11579" t="str">
            <v>680</v>
          </cell>
          <cell r="C11579" t="str">
            <v>05</v>
          </cell>
          <cell r="D11579" t="str">
            <v>00</v>
          </cell>
          <cell r="E11579" t="str">
            <v>150</v>
          </cell>
          <cell r="F11579" t="str">
            <v>5000.08</v>
          </cell>
          <cell r="G11579" t="str">
            <v>Salaries Longevity Pay</v>
          </cell>
          <cell r="H11579">
            <v>750</v>
          </cell>
          <cell r="I11579">
            <v>0</v>
          </cell>
          <cell r="J11579">
            <v>750</v>
          </cell>
          <cell r="K11579">
            <v>0</v>
          </cell>
          <cell r="L11579">
            <v>0</v>
          </cell>
          <cell r="M11579">
            <v>0</v>
          </cell>
          <cell r="N11579">
            <v>750</v>
          </cell>
          <cell r="O11579">
            <v>0</v>
          </cell>
        </row>
        <row r="11580">
          <cell r="A11580" t="str">
            <v>680.05.00.150-5000.09</v>
          </cell>
          <cell r="B11580" t="str">
            <v>680</v>
          </cell>
          <cell r="C11580" t="str">
            <v>05</v>
          </cell>
          <cell r="D11580" t="str">
            <v>00</v>
          </cell>
          <cell r="E11580" t="str">
            <v>150</v>
          </cell>
          <cell r="F11580" t="str">
            <v>5000.09</v>
          </cell>
          <cell r="G11580" t="str">
            <v>Salaries Mutual Aid Overtime</v>
          </cell>
          <cell r="H11580">
            <v>0</v>
          </cell>
          <cell r="I11580">
            <v>0</v>
          </cell>
          <cell r="J11580">
            <v>0</v>
          </cell>
          <cell r="K11580">
            <v>0</v>
          </cell>
          <cell r="L11580">
            <v>0</v>
          </cell>
          <cell r="M11580">
            <v>0</v>
          </cell>
          <cell r="N11580">
            <v>0</v>
          </cell>
          <cell r="O11580" t="str">
            <v>+++</v>
          </cell>
        </row>
        <row r="11581">
          <cell r="A11581" t="str">
            <v>680.05.00.150-5000.10</v>
          </cell>
          <cell r="B11581" t="str">
            <v>680</v>
          </cell>
          <cell r="C11581" t="str">
            <v>05</v>
          </cell>
          <cell r="D11581" t="str">
            <v>00</v>
          </cell>
          <cell r="E11581" t="str">
            <v>150</v>
          </cell>
          <cell r="F11581" t="str">
            <v>5000.10</v>
          </cell>
          <cell r="G11581" t="str">
            <v>Salaries Furloughs</v>
          </cell>
          <cell r="H11581">
            <v>0</v>
          </cell>
          <cell r="I11581">
            <v>0</v>
          </cell>
          <cell r="J11581">
            <v>0</v>
          </cell>
          <cell r="K11581">
            <v>0</v>
          </cell>
          <cell r="L11581">
            <v>0</v>
          </cell>
          <cell r="M11581">
            <v>0</v>
          </cell>
          <cell r="N11581">
            <v>0</v>
          </cell>
          <cell r="O11581" t="str">
            <v>+++</v>
          </cell>
        </row>
        <row r="11582">
          <cell r="A11582" t="str">
            <v>680.05.00.150-5000.11</v>
          </cell>
          <cell r="B11582" t="str">
            <v>680</v>
          </cell>
          <cell r="C11582" t="str">
            <v>05</v>
          </cell>
          <cell r="D11582" t="str">
            <v>00</v>
          </cell>
          <cell r="E11582" t="str">
            <v>150</v>
          </cell>
          <cell r="F11582" t="str">
            <v>5000.11</v>
          </cell>
          <cell r="G11582" t="str">
            <v>Salaries Worker's Comp</v>
          </cell>
          <cell r="H11582">
            <v>0</v>
          </cell>
          <cell r="I11582">
            <v>0</v>
          </cell>
          <cell r="J11582">
            <v>0</v>
          </cell>
          <cell r="K11582">
            <v>0</v>
          </cell>
          <cell r="L11582">
            <v>0</v>
          </cell>
          <cell r="M11582">
            <v>0</v>
          </cell>
          <cell r="N11582">
            <v>0</v>
          </cell>
          <cell r="O11582" t="str">
            <v>+++</v>
          </cell>
        </row>
        <row r="11583">
          <cell r="A11583" t="str">
            <v>680.05.00.150-5000.12</v>
          </cell>
          <cell r="B11583" t="str">
            <v>680</v>
          </cell>
          <cell r="C11583" t="str">
            <v>05</v>
          </cell>
          <cell r="D11583" t="str">
            <v>00</v>
          </cell>
          <cell r="E11583" t="str">
            <v>150</v>
          </cell>
          <cell r="F11583" t="str">
            <v>5000.12</v>
          </cell>
          <cell r="G11583" t="str">
            <v>Salaries Compensated Absences</v>
          </cell>
          <cell r="H11583">
            <v>0</v>
          </cell>
          <cell r="I11583">
            <v>0</v>
          </cell>
          <cell r="J11583">
            <v>0</v>
          </cell>
          <cell r="K11583">
            <v>0</v>
          </cell>
          <cell r="L11583">
            <v>0</v>
          </cell>
          <cell r="M11583">
            <v>0</v>
          </cell>
          <cell r="N11583">
            <v>0</v>
          </cell>
          <cell r="O11583" t="str">
            <v>+++</v>
          </cell>
        </row>
        <row r="11584">
          <cell r="A11584" t="str">
            <v>680.05.00.150-5000.99</v>
          </cell>
          <cell r="B11584" t="str">
            <v>680</v>
          </cell>
          <cell r="C11584" t="str">
            <v>05</v>
          </cell>
          <cell r="D11584" t="str">
            <v>00</v>
          </cell>
          <cell r="E11584" t="str">
            <v>150</v>
          </cell>
          <cell r="F11584" t="str">
            <v>5000.99</v>
          </cell>
          <cell r="G11584" t="str">
            <v>Salaries New Personnel Requests</v>
          </cell>
          <cell r="H11584">
            <v>0</v>
          </cell>
          <cell r="I11584">
            <v>0</v>
          </cell>
          <cell r="J11584">
            <v>0</v>
          </cell>
          <cell r="K11584">
            <v>0</v>
          </cell>
          <cell r="L11584">
            <v>0</v>
          </cell>
          <cell r="M11584">
            <v>0</v>
          </cell>
          <cell r="N11584">
            <v>0</v>
          </cell>
          <cell r="O11584" t="str">
            <v>+++</v>
          </cell>
        </row>
        <row r="11585">
          <cell r="A11585" t="str">
            <v>680.05.00.150-5100.00</v>
          </cell>
          <cell r="B11585" t="str">
            <v>680</v>
          </cell>
          <cell r="C11585" t="str">
            <v>05</v>
          </cell>
          <cell r="D11585" t="str">
            <v>00</v>
          </cell>
          <cell r="E11585" t="str">
            <v>150</v>
          </cell>
          <cell r="F11585" t="str">
            <v>5100.00</v>
          </cell>
          <cell r="G11585" t="str">
            <v>Benefits PERS Pool Liability</v>
          </cell>
          <cell r="H11585">
            <v>13195</v>
          </cell>
          <cell r="I11585">
            <v>0</v>
          </cell>
          <cell r="J11585">
            <v>13195</v>
          </cell>
          <cell r="K11585">
            <v>0</v>
          </cell>
          <cell r="L11585">
            <v>0</v>
          </cell>
          <cell r="M11585">
            <v>1665.48</v>
          </cell>
          <cell r="N11585">
            <v>11529.52</v>
          </cell>
          <cell r="O11585">
            <v>0.13</v>
          </cell>
        </row>
        <row r="11586">
          <cell r="A11586" t="str">
            <v>680.05.00.150-5100.01</v>
          </cell>
          <cell r="B11586" t="str">
            <v>680</v>
          </cell>
          <cell r="C11586" t="str">
            <v>05</v>
          </cell>
          <cell r="D11586" t="str">
            <v>00</v>
          </cell>
          <cell r="E11586" t="str">
            <v>150</v>
          </cell>
          <cell r="F11586" t="str">
            <v>5100.01</v>
          </cell>
          <cell r="G11586" t="str">
            <v>Benefits Retirement</v>
          </cell>
          <cell r="H11586">
            <v>3075</v>
          </cell>
          <cell r="I11586">
            <v>0</v>
          </cell>
          <cell r="J11586">
            <v>3075</v>
          </cell>
          <cell r="K11586">
            <v>0</v>
          </cell>
          <cell r="L11586">
            <v>0</v>
          </cell>
          <cell r="M11586">
            <v>478.14</v>
          </cell>
          <cell r="N11586">
            <v>2596.86</v>
          </cell>
          <cell r="O11586">
            <v>0.16</v>
          </cell>
        </row>
        <row r="11587">
          <cell r="A11587" t="str">
            <v>680.05.00.150-5100.02</v>
          </cell>
          <cell r="B11587" t="str">
            <v>680</v>
          </cell>
          <cell r="C11587" t="str">
            <v>05</v>
          </cell>
          <cell r="D11587" t="str">
            <v>00</v>
          </cell>
          <cell r="E11587" t="str">
            <v>150</v>
          </cell>
          <cell r="F11587" t="str">
            <v>5100.02</v>
          </cell>
          <cell r="G11587" t="str">
            <v>Benefits Health Insurance</v>
          </cell>
          <cell r="H11587">
            <v>10940</v>
          </cell>
          <cell r="I11587">
            <v>0</v>
          </cell>
          <cell r="J11587">
            <v>10940</v>
          </cell>
          <cell r="K11587">
            <v>0</v>
          </cell>
          <cell r="L11587">
            <v>0</v>
          </cell>
          <cell r="M11587">
            <v>1039.56</v>
          </cell>
          <cell r="N11587">
            <v>9900.44</v>
          </cell>
          <cell r="O11587">
            <v>0.1</v>
          </cell>
        </row>
        <row r="11588">
          <cell r="A11588" t="str">
            <v>680.05.00.150-5100.03</v>
          </cell>
          <cell r="B11588" t="str">
            <v>680</v>
          </cell>
          <cell r="C11588" t="str">
            <v>05</v>
          </cell>
          <cell r="D11588" t="str">
            <v>00</v>
          </cell>
          <cell r="E11588" t="str">
            <v>150</v>
          </cell>
          <cell r="F11588" t="str">
            <v>5100.03</v>
          </cell>
          <cell r="G11588" t="str">
            <v>Benefits Dental Insurance</v>
          </cell>
          <cell r="H11588">
            <v>810</v>
          </cell>
          <cell r="I11588">
            <v>0</v>
          </cell>
          <cell r="J11588">
            <v>810</v>
          </cell>
          <cell r="K11588">
            <v>0</v>
          </cell>
          <cell r="L11588">
            <v>0</v>
          </cell>
          <cell r="M11588">
            <v>91.32</v>
          </cell>
          <cell r="N11588">
            <v>718.68</v>
          </cell>
          <cell r="O11588">
            <v>0.11</v>
          </cell>
        </row>
        <row r="11589">
          <cell r="A11589" t="str">
            <v>680.05.00.150-5100.04</v>
          </cell>
          <cell r="B11589" t="str">
            <v>680</v>
          </cell>
          <cell r="C11589" t="str">
            <v>05</v>
          </cell>
          <cell r="D11589" t="str">
            <v>00</v>
          </cell>
          <cell r="E11589" t="str">
            <v>150</v>
          </cell>
          <cell r="F11589" t="str">
            <v>5100.04</v>
          </cell>
          <cell r="G11589" t="str">
            <v>Benefits Vision Insurance</v>
          </cell>
          <cell r="H11589">
            <v>120</v>
          </cell>
          <cell r="I11589">
            <v>0</v>
          </cell>
          <cell r="J11589">
            <v>120</v>
          </cell>
          <cell r="K11589">
            <v>0</v>
          </cell>
          <cell r="L11589">
            <v>0</v>
          </cell>
          <cell r="M11589">
            <v>14.94</v>
          </cell>
          <cell r="N11589">
            <v>105.06</v>
          </cell>
          <cell r="O11589">
            <v>0.12</v>
          </cell>
        </row>
        <row r="11590">
          <cell r="A11590" t="str">
            <v>680.05.00.150-5100.05</v>
          </cell>
          <cell r="B11590" t="str">
            <v>680</v>
          </cell>
          <cell r="C11590" t="str">
            <v>05</v>
          </cell>
          <cell r="D11590" t="str">
            <v>00</v>
          </cell>
          <cell r="E11590" t="str">
            <v>150</v>
          </cell>
          <cell r="F11590" t="str">
            <v>5100.05</v>
          </cell>
          <cell r="G11590" t="str">
            <v>Benefits Life Insurance</v>
          </cell>
          <cell r="H11590">
            <v>160</v>
          </cell>
          <cell r="I11590">
            <v>0</v>
          </cell>
          <cell r="J11590">
            <v>160</v>
          </cell>
          <cell r="K11590">
            <v>0</v>
          </cell>
          <cell r="L11590">
            <v>0</v>
          </cell>
          <cell r="M11590">
            <v>11.7</v>
          </cell>
          <cell r="N11590">
            <v>148.30000000000001</v>
          </cell>
          <cell r="O11590">
            <v>7.0000000000000007E-2</v>
          </cell>
        </row>
        <row r="11591">
          <cell r="A11591" t="str">
            <v>680.05.00.150-5100.06</v>
          </cell>
          <cell r="B11591" t="str">
            <v>680</v>
          </cell>
          <cell r="C11591" t="str">
            <v>05</v>
          </cell>
          <cell r="D11591" t="str">
            <v>00</v>
          </cell>
          <cell r="E11591" t="str">
            <v>150</v>
          </cell>
          <cell r="F11591" t="str">
            <v>5100.06</v>
          </cell>
          <cell r="G11591" t="str">
            <v>Benefits Worker's Comp</v>
          </cell>
          <cell r="H11591">
            <v>1940</v>
          </cell>
          <cell r="I11591">
            <v>0</v>
          </cell>
          <cell r="J11591">
            <v>1940</v>
          </cell>
          <cell r="K11591">
            <v>0</v>
          </cell>
          <cell r="L11591">
            <v>0</v>
          </cell>
          <cell r="M11591">
            <v>0</v>
          </cell>
          <cell r="N11591">
            <v>1940</v>
          </cell>
          <cell r="O11591">
            <v>0</v>
          </cell>
        </row>
        <row r="11592">
          <cell r="A11592" t="str">
            <v>680.05.00.150-5100.07</v>
          </cell>
          <cell r="B11592" t="str">
            <v>680</v>
          </cell>
          <cell r="C11592" t="str">
            <v>05</v>
          </cell>
          <cell r="D11592" t="str">
            <v>00</v>
          </cell>
          <cell r="E11592" t="str">
            <v>150</v>
          </cell>
          <cell r="F11592" t="str">
            <v>5100.07</v>
          </cell>
          <cell r="G11592" t="str">
            <v>Benefits Long Term Disability</v>
          </cell>
          <cell r="H11592">
            <v>400</v>
          </cell>
          <cell r="I11592">
            <v>0</v>
          </cell>
          <cell r="J11592">
            <v>400</v>
          </cell>
          <cell r="K11592">
            <v>0</v>
          </cell>
          <cell r="L11592">
            <v>0</v>
          </cell>
          <cell r="M11592">
            <v>36.94</v>
          </cell>
          <cell r="N11592">
            <v>363.06</v>
          </cell>
          <cell r="O11592">
            <v>0.09</v>
          </cell>
        </row>
        <row r="11593">
          <cell r="A11593" t="str">
            <v>680.05.00.150-5100.08</v>
          </cell>
          <cell r="B11593" t="str">
            <v>680</v>
          </cell>
          <cell r="C11593" t="str">
            <v>05</v>
          </cell>
          <cell r="D11593" t="str">
            <v>00</v>
          </cell>
          <cell r="E11593" t="str">
            <v>150</v>
          </cell>
          <cell r="F11593" t="str">
            <v>5100.08</v>
          </cell>
          <cell r="G11593" t="str">
            <v>Benefits Deferred Compensation</v>
          </cell>
          <cell r="H11593">
            <v>420</v>
          </cell>
          <cell r="I11593">
            <v>0</v>
          </cell>
          <cell r="J11593">
            <v>420</v>
          </cell>
          <cell r="K11593">
            <v>0</v>
          </cell>
          <cell r="L11593">
            <v>0</v>
          </cell>
          <cell r="M11593">
            <v>0</v>
          </cell>
          <cell r="N11593">
            <v>420</v>
          </cell>
          <cell r="O11593">
            <v>0</v>
          </cell>
        </row>
        <row r="11594">
          <cell r="A11594" t="str">
            <v>680.05.00.150-5100.09</v>
          </cell>
          <cell r="B11594" t="str">
            <v>680</v>
          </cell>
          <cell r="C11594" t="str">
            <v>05</v>
          </cell>
          <cell r="D11594" t="str">
            <v>00</v>
          </cell>
          <cell r="E11594" t="str">
            <v>150</v>
          </cell>
          <cell r="F11594" t="str">
            <v>5100.09</v>
          </cell>
          <cell r="G11594" t="str">
            <v>Benefits Unemployment Insurance</v>
          </cell>
          <cell r="H11594">
            <v>0</v>
          </cell>
          <cell r="I11594">
            <v>0</v>
          </cell>
          <cell r="J11594">
            <v>0</v>
          </cell>
          <cell r="K11594">
            <v>0</v>
          </cell>
          <cell r="L11594">
            <v>0</v>
          </cell>
          <cell r="M11594">
            <v>0</v>
          </cell>
          <cell r="N11594">
            <v>0</v>
          </cell>
          <cell r="O11594" t="str">
            <v>+++</v>
          </cell>
        </row>
        <row r="11595">
          <cell r="A11595" t="str">
            <v>680.05.00.150-5100.10</v>
          </cell>
          <cell r="B11595" t="str">
            <v>680</v>
          </cell>
          <cell r="C11595" t="str">
            <v>05</v>
          </cell>
          <cell r="D11595" t="str">
            <v>00</v>
          </cell>
          <cell r="E11595" t="str">
            <v>150</v>
          </cell>
          <cell r="F11595" t="str">
            <v>5100.10</v>
          </cell>
          <cell r="G11595" t="str">
            <v>Benefits Uniform Allowance</v>
          </cell>
          <cell r="H11595">
            <v>0</v>
          </cell>
          <cell r="I11595">
            <v>0</v>
          </cell>
          <cell r="J11595">
            <v>0</v>
          </cell>
          <cell r="K11595">
            <v>0</v>
          </cell>
          <cell r="L11595">
            <v>0</v>
          </cell>
          <cell r="M11595">
            <v>0</v>
          </cell>
          <cell r="N11595">
            <v>0</v>
          </cell>
          <cell r="O11595" t="str">
            <v>+++</v>
          </cell>
        </row>
        <row r="11596">
          <cell r="A11596" t="str">
            <v>680.05.00.150-5100.11</v>
          </cell>
          <cell r="B11596" t="str">
            <v>680</v>
          </cell>
          <cell r="C11596" t="str">
            <v>05</v>
          </cell>
          <cell r="D11596" t="str">
            <v>00</v>
          </cell>
          <cell r="E11596" t="str">
            <v>150</v>
          </cell>
          <cell r="F11596" t="str">
            <v>5100.11</v>
          </cell>
          <cell r="G11596" t="str">
            <v>Benefits Medicare</v>
          </cell>
          <cell r="H11596">
            <v>1015</v>
          </cell>
          <cell r="I11596">
            <v>0</v>
          </cell>
          <cell r="J11596">
            <v>1015</v>
          </cell>
          <cell r="K11596">
            <v>0</v>
          </cell>
          <cell r="L11596">
            <v>0</v>
          </cell>
          <cell r="M11596">
            <v>144.99</v>
          </cell>
          <cell r="N11596">
            <v>870.01</v>
          </cell>
          <cell r="O11596">
            <v>0.14000000000000001</v>
          </cell>
        </row>
        <row r="11597">
          <cell r="A11597" t="str">
            <v>680.05.00.150-5100.12</v>
          </cell>
          <cell r="B11597" t="str">
            <v>680</v>
          </cell>
          <cell r="C11597" t="str">
            <v>05</v>
          </cell>
          <cell r="D11597" t="str">
            <v>00</v>
          </cell>
          <cell r="E11597" t="str">
            <v>150</v>
          </cell>
          <cell r="F11597" t="str">
            <v>5100.12</v>
          </cell>
          <cell r="G11597" t="str">
            <v>Benefits Annual Physical Exam</v>
          </cell>
          <cell r="H11597">
            <v>0</v>
          </cell>
          <cell r="I11597">
            <v>0</v>
          </cell>
          <cell r="J11597">
            <v>0</v>
          </cell>
          <cell r="K11597">
            <v>0</v>
          </cell>
          <cell r="L11597">
            <v>0</v>
          </cell>
          <cell r="M11597">
            <v>0</v>
          </cell>
          <cell r="N11597">
            <v>0</v>
          </cell>
          <cell r="O11597" t="str">
            <v>+++</v>
          </cell>
        </row>
        <row r="11598">
          <cell r="A11598" t="str">
            <v>680.05.00.150-5100.13</v>
          </cell>
          <cell r="B11598" t="str">
            <v>680</v>
          </cell>
          <cell r="C11598" t="str">
            <v>05</v>
          </cell>
          <cell r="D11598" t="str">
            <v>00</v>
          </cell>
          <cell r="E11598" t="str">
            <v>150</v>
          </cell>
          <cell r="F11598" t="str">
            <v>5100.13</v>
          </cell>
          <cell r="G11598" t="str">
            <v>Benefits Employee Assistance Program</v>
          </cell>
          <cell r="H11598">
            <v>0</v>
          </cell>
          <cell r="I11598">
            <v>0</v>
          </cell>
          <cell r="J11598">
            <v>0</v>
          </cell>
          <cell r="K11598">
            <v>0</v>
          </cell>
          <cell r="L11598">
            <v>0</v>
          </cell>
          <cell r="M11598">
            <v>0</v>
          </cell>
          <cell r="N11598">
            <v>0</v>
          </cell>
          <cell r="O11598" t="str">
            <v>+++</v>
          </cell>
        </row>
        <row r="11599">
          <cell r="A11599" t="str">
            <v>680.05.00.150-5100.14</v>
          </cell>
          <cell r="B11599" t="str">
            <v>680</v>
          </cell>
          <cell r="C11599" t="str">
            <v>05</v>
          </cell>
          <cell r="D11599" t="str">
            <v>00</v>
          </cell>
          <cell r="E11599" t="str">
            <v>150</v>
          </cell>
          <cell r="F11599" t="str">
            <v>5100.14</v>
          </cell>
          <cell r="G11599" t="str">
            <v>Benefits PPE</v>
          </cell>
          <cell r="H11599">
            <v>0</v>
          </cell>
          <cell r="I11599">
            <v>0</v>
          </cell>
          <cell r="J11599">
            <v>0</v>
          </cell>
          <cell r="K11599">
            <v>0</v>
          </cell>
          <cell r="L11599">
            <v>0</v>
          </cell>
          <cell r="M11599">
            <v>0</v>
          </cell>
          <cell r="N11599">
            <v>0</v>
          </cell>
          <cell r="O11599" t="str">
            <v>+++</v>
          </cell>
        </row>
        <row r="11600">
          <cell r="A11600" t="str">
            <v>680.05.00.150-5100.15</v>
          </cell>
          <cell r="B11600" t="str">
            <v>680</v>
          </cell>
          <cell r="C11600" t="str">
            <v>05</v>
          </cell>
          <cell r="D11600" t="str">
            <v>00</v>
          </cell>
          <cell r="E11600" t="str">
            <v>150</v>
          </cell>
          <cell r="F11600" t="str">
            <v>5100.15</v>
          </cell>
          <cell r="G11600" t="str">
            <v>Benefits Cell Phone Allowance</v>
          </cell>
          <cell r="H11600">
            <v>208</v>
          </cell>
          <cell r="I11600">
            <v>0</v>
          </cell>
          <cell r="J11600">
            <v>208</v>
          </cell>
          <cell r="K11600">
            <v>0</v>
          </cell>
          <cell r="L11600">
            <v>0</v>
          </cell>
          <cell r="M11600">
            <v>120</v>
          </cell>
          <cell r="N11600">
            <v>88</v>
          </cell>
          <cell r="O11600">
            <v>0.57999999999999996</v>
          </cell>
        </row>
        <row r="11601">
          <cell r="A11601" t="str">
            <v>680.05.00.150-5100.16</v>
          </cell>
          <cell r="B11601" t="str">
            <v>680</v>
          </cell>
          <cell r="C11601" t="str">
            <v>05</v>
          </cell>
          <cell r="D11601" t="str">
            <v>00</v>
          </cell>
          <cell r="E11601" t="str">
            <v>150</v>
          </cell>
          <cell r="F11601" t="str">
            <v>5100.16</v>
          </cell>
          <cell r="G11601" t="str">
            <v>Benefits 1959 Survivor Retirement</v>
          </cell>
          <cell r="H11601">
            <v>0</v>
          </cell>
          <cell r="I11601">
            <v>0</v>
          </cell>
          <cell r="J11601">
            <v>0</v>
          </cell>
          <cell r="K11601">
            <v>0</v>
          </cell>
          <cell r="L11601">
            <v>0</v>
          </cell>
          <cell r="M11601">
            <v>0</v>
          </cell>
          <cell r="N11601">
            <v>0</v>
          </cell>
          <cell r="O11601" t="str">
            <v>+++</v>
          </cell>
        </row>
        <row r="11602">
          <cell r="A11602" t="str">
            <v>680.05.00.150-5100.17</v>
          </cell>
          <cell r="B11602" t="str">
            <v>680</v>
          </cell>
          <cell r="C11602" t="str">
            <v>05</v>
          </cell>
          <cell r="D11602" t="str">
            <v>00</v>
          </cell>
          <cell r="E11602" t="str">
            <v>150</v>
          </cell>
          <cell r="F11602" t="str">
            <v>5100.17</v>
          </cell>
          <cell r="G11602" t="str">
            <v>Benefits Other Post Employment Benefits</v>
          </cell>
          <cell r="H11602">
            <v>765</v>
          </cell>
          <cell r="I11602">
            <v>0</v>
          </cell>
          <cell r="J11602">
            <v>765</v>
          </cell>
          <cell r="K11602">
            <v>0</v>
          </cell>
          <cell r="L11602">
            <v>0</v>
          </cell>
          <cell r="M11602">
            <v>682.38</v>
          </cell>
          <cell r="N11602">
            <v>82.62</v>
          </cell>
          <cell r="O11602">
            <v>0.89</v>
          </cell>
        </row>
        <row r="11603">
          <cell r="A11603" t="str">
            <v>680.05.00.150-6000.01</v>
          </cell>
          <cell r="B11603" t="str">
            <v>680</v>
          </cell>
          <cell r="C11603" t="str">
            <v>05</v>
          </cell>
          <cell r="D11603" t="str">
            <v>00</v>
          </cell>
          <cell r="E11603" t="str">
            <v>150</v>
          </cell>
          <cell r="F11603" t="str">
            <v>6000.01</v>
          </cell>
          <cell r="G11603" t="str">
            <v>Professional Services General</v>
          </cell>
          <cell r="H11603">
            <v>60000</v>
          </cell>
          <cell r="I11603">
            <v>0</v>
          </cell>
          <cell r="J11603">
            <v>60000</v>
          </cell>
          <cell r="K11603">
            <v>0</v>
          </cell>
          <cell r="L11603">
            <v>0</v>
          </cell>
          <cell r="M11603">
            <v>0</v>
          </cell>
          <cell r="N11603">
            <v>60000</v>
          </cell>
          <cell r="O11603">
            <v>0</v>
          </cell>
        </row>
        <row r="11604">
          <cell r="A11604" t="str">
            <v>680.05.00.150-6000.15</v>
          </cell>
          <cell r="B11604" t="str">
            <v>680</v>
          </cell>
          <cell r="C11604" t="str">
            <v>05</v>
          </cell>
          <cell r="D11604" t="str">
            <v>00</v>
          </cell>
          <cell r="E11604" t="str">
            <v>150</v>
          </cell>
          <cell r="F11604" t="str">
            <v>6000.15</v>
          </cell>
          <cell r="G11604" t="str">
            <v>Professional Services Utility Statement Processing</v>
          </cell>
          <cell r="H11604">
            <v>0</v>
          </cell>
          <cell r="I11604">
            <v>0</v>
          </cell>
          <cell r="J11604">
            <v>0</v>
          </cell>
          <cell r="K11604">
            <v>0</v>
          </cell>
          <cell r="L11604">
            <v>0</v>
          </cell>
          <cell r="M11604">
            <v>0</v>
          </cell>
          <cell r="N11604">
            <v>0</v>
          </cell>
          <cell r="O11604" t="str">
            <v>+++</v>
          </cell>
        </row>
        <row r="11605">
          <cell r="A11605" t="str">
            <v>680.05.00.150-6200.02</v>
          </cell>
          <cell r="B11605" t="str">
            <v>680</v>
          </cell>
          <cell r="C11605" t="str">
            <v>05</v>
          </cell>
          <cell r="D11605" t="str">
            <v>00</v>
          </cell>
          <cell r="E11605" t="str">
            <v>150</v>
          </cell>
          <cell r="F11605" t="str">
            <v>6200.02</v>
          </cell>
          <cell r="G11605" t="str">
            <v>Supplies Special Department</v>
          </cell>
          <cell r="H11605">
            <v>0</v>
          </cell>
          <cell r="I11605">
            <v>0</v>
          </cell>
          <cell r="J11605">
            <v>0</v>
          </cell>
          <cell r="K11605">
            <v>0</v>
          </cell>
          <cell r="L11605">
            <v>0</v>
          </cell>
          <cell r="M11605">
            <v>0</v>
          </cell>
          <cell r="N11605">
            <v>0</v>
          </cell>
          <cell r="O11605" t="str">
            <v>+++</v>
          </cell>
        </row>
        <row r="11606">
          <cell r="A11606" t="str">
            <v>680.05.00.160-5000.01</v>
          </cell>
          <cell r="B11606" t="str">
            <v>680</v>
          </cell>
          <cell r="C11606" t="str">
            <v>05</v>
          </cell>
          <cell r="D11606" t="str">
            <v>00</v>
          </cell>
          <cell r="E11606" t="str">
            <v>160</v>
          </cell>
          <cell r="F11606" t="str">
            <v>5000.01</v>
          </cell>
          <cell r="G11606" t="str">
            <v>Salaries Regular</v>
          </cell>
          <cell r="H11606">
            <v>200964</v>
          </cell>
          <cell r="I11606">
            <v>0</v>
          </cell>
          <cell r="J11606">
            <v>200964</v>
          </cell>
          <cell r="K11606">
            <v>0</v>
          </cell>
          <cell r="L11606">
            <v>0</v>
          </cell>
          <cell r="M11606">
            <v>70672.95</v>
          </cell>
          <cell r="N11606">
            <v>130291.05</v>
          </cell>
          <cell r="O11606">
            <v>0.35</v>
          </cell>
        </row>
        <row r="11607">
          <cell r="A11607" t="str">
            <v>680.05.00.160-5000.02</v>
          </cell>
          <cell r="B11607" t="str">
            <v>680</v>
          </cell>
          <cell r="C11607" t="str">
            <v>05</v>
          </cell>
          <cell r="D11607" t="str">
            <v>00</v>
          </cell>
          <cell r="E11607" t="str">
            <v>160</v>
          </cell>
          <cell r="F11607" t="str">
            <v>5000.02</v>
          </cell>
          <cell r="G11607" t="str">
            <v>Salaries Part Time</v>
          </cell>
          <cell r="H11607">
            <v>4300</v>
          </cell>
          <cell r="I11607">
            <v>0</v>
          </cell>
          <cell r="J11607">
            <v>4300</v>
          </cell>
          <cell r="K11607">
            <v>0</v>
          </cell>
          <cell r="L11607">
            <v>0</v>
          </cell>
          <cell r="M11607">
            <v>0</v>
          </cell>
          <cell r="N11607">
            <v>4300</v>
          </cell>
          <cell r="O11607">
            <v>0</v>
          </cell>
        </row>
        <row r="11608">
          <cell r="A11608" t="str">
            <v>680.05.00.160-5000.03</v>
          </cell>
          <cell r="B11608" t="str">
            <v>680</v>
          </cell>
          <cell r="C11608" t="str">
            <v>05</v>
          </cell>
          <cell r="D11608" t="str">
            <v>00</v>
          </cell>
          <cell r="E11608" t="str">
            <v>160</v>
          </cell>
          <cell r="F11608" t="str">
            <v>5000.03</v>
          </cell>
          <cell r="G11608" t="str">
            <v>Salaries Overtime</v>
          </cell>
          <cell r="H11608">
            <v>0</v>
          </cell>
          <cell r="I11608">
            <v>0</v>
          </cell>
          <cell r="J11608">
            <v>0</v>
          </cell>
          <cell r="K11608">
            <v>0</v>
          </cell>
          <cell r="L11608">
            <v>0</v>
          </cell>
          <cell r="M11608">
            <v>2.92</v>
          </cell>
          <cell r="N11608">
            <v>-2.92</v>
          </cell>
          <cell r="O11608" t="str">
            <v>+++</v>
          </cell>
        </row>
        <row r="11609">
          <cell r="A11609" t="str">
            <v>680.05.00.160-5000.04</v>
          </cell>
          <cell r="B11609" t="str">
            <v>680</v>
          </cell>
          <cell r="C11609" t="str">
            <v>05</v>
          </cell>
          <cell r="D11609" t="str">
            <v>00</v>
          </cell>
          <cell r="E11609" t="str">
            <v>160</v>
          </cell>
          <cell r="F11609" t="str">
            <v>5000.04</v>
          </cell>
          <cell r="G11609" t="str">
            <v>Salaries Holiday Pay</v>
          </cell>
          <cell r="H11609">
            <v>0</v>
          </cell>
          <cell r="I11609">
            <v>0</v>
          </cell>
          <cell r="J11609">
            <v>0</v>
          </cell>
          <cell r="K11609">
            <v>0</v>
          </cell>
          <cell r="L11609">
            <v>0</v>
          </cell>
          <cell r="M11609">
            <v>0</v>
          </cell>
          <cell r="N11609">
            <v>0</v>
          </cell>
          <cell r="O11609" t="str">
            <v>+++</v>
          </cell>
        </row>
        <row r="11610">
          <cell r="A11610" t="str">
            <v>680.05.00.160-5000.05</v>
          </cell>
          <cell r="B11610" t="str">
            <v>680</v>
          </cell>
          <cell r="C11610" t="str">
            <v>05</v>
          </cell>
          <cell r="D11610" t="str">
            <v>00</v>
          </cell>
          <cell r="E11610" t="str">
            <v>160</v>
          </cell>
          <cell r="F11610" t="str">
            <v>5000.05</v>
          </cell>
          <cell r="G11610" t="str">
            <v>Salaries Duty Pay</v>
          </cell>
          <cell r="H11610">
            <v>0</v>
          </cell>
          <cell r="I11610">
            <v>0</v>
          </cell>
          <cell r="J11610">
            <v>0</v>
          </cell>
          <cell r="K11610">
            <v>0</v>
          </cell>
          <cell r="L11610">
            <v>0</v>
          </cell>
          <cell r="M11610">
            <v>0</v>
          </cell>
          <cell r="N11610">
            <v>0</v>
          </cell>
          <cell r="O11610" t="str">
            <v>+++</v>
          </cell>
        </row>
        <row r="11611">
          <cell r="A11611" t="str">
            <v>680.05.00.160-5000.06</v>
          </cell>
          <cell r="B11611" t="str">
            <v>680</v>
          </cell>
          <cell r="C11611" t="str">
            <v>05</v>
          </cell>
          <cell r="D11611" t="str">
            <v>00</v>
          </cell>
          <cell r="E11611" t="str">
            <v>160</v>
          </cell>
          <cell r="F11611" t="str">
            <v>5000.06</v>
          </cell>
          <cell r="G11611" t="str">
            <v>Salaries Out of Class</v>
          </cell>
          <cell r="H11611">
            <v>0</v>
          </cell>
          <cell r="I11611">
            <v>0</v>
          </cell>
          <cell r="J11611">
            <v>0</v>
          </cell>
          <cell r="K11611">
            <v>0</v>
          </cell>
          <cell r="L11611">
            <v>0</v>
          </cell>
          <cell r="M11611">
            <v>0</v>
          </cell>
          <cell r="N11611">
            <v>0</v>
          </cell>
          <cell r="O11611" t="str">
            <v>+++</v>
          </cell>
        </row>
        <row r="11612">
          <cell r="A11612" t="str">
            <v>680.05.00.160-5000.07</v>
          </cell>
          <cell r="B11612" t="str">
            <v>680</v>
          </cell>
          <cell r="C11612" t="str">
            <v>05</v>
          </cell>
          <cell r="D11612" t="str">
            <v>00</v>
          </cell>
          <cell r="E11612" t="str">
            <v>160</v>
          </cell>
          <cell r="F11612" t="str">
            <v>5000.07</v>
          </cell>
          <cell r="G11612" t="str">
            <v>Salaries Admin Leave Pay</v>
          </cell>
          <cell r="H11612">
            <v>500</v>
          </cell>
          <cell r="I11612">
            <v>0</v>
          </cell>
          <cell r="J11612">
            <v>500</v>
          </cell>
          <cell r="K11612">
            <v>0</v>
          </cell>
          <cell r="L11612">
            <v>0</v>
          </cell>
          <cell r="M11612">
            <v>945.61</v>
          </cell>
          <cell r="N11612">
            <v>-445.61</v>
          </cell>
          <cell r="O11612">
            <v>1.89</v>
          </cell>
        </row>
        <row r="11613">
          <cell r="A11613" t="str">
            <v>680.05.00.160-5000.08</v>
          </cell>
          <cell r="B11613" t="str">
            <v>680</v>
          </cell>
          <cell r="C11613" t="str">
            <v>05</v>
          </cell>
          <cell r="D11613" t="str">
            <v>00</v>
          </cell>
          <cell r="E11613" t="str">
            <v>160</v>
          </cell>
          <cell r="F11613" t="str">
            <v>5000.08</v>
          </cell>
          <cell r="G11613" t="str">
            <v>Salaries Longevity Pay</v>
          </cell>
          <cell r="H11613">
            <v>800</v>
          </cell>
          <cell r="I11613">
            <v>0</v>
          </cell>
          <cell r="J11613">
            <v>800</v>
          </cell>
          <cell r="K11613">
            <v>0</v>
          </cell>
          <cell r="L11613">
            <v>0</v>
          </cell>
          <cell r="M11613">
            <v>382.81</v>
          </cell>
          <cell r="N11613">
            <v>417.19</v>
          </cell>
          <cell r="O11613">
            <v>0.48</v>
          </cell>
        </row>
        <row r="11614">
          <cell r="A11614" t="str">
            <v>680.05.00.160-5000.09</v>
          </cell>
          <cell r="B11614" t="str">
            <v>680</v>
          </cell>
          <cell r="C11614" t="str">
            <v>05</v>
          </cell>
          <cell r="D11614" t="str">
            <v>00</v>
          </cell>
          <cell r="E11614" t="str">
            <v>160</v>
          </cell>
          <cell r="F11614" t="str">
            <v>5000.09</v>
          </cell>
          <cell r="G11614" t="str">
            <v>Salaries Mutual Aid Overtime</v>
          </cell>
          <cell r="H11614">
            <v>0</v>
          </cell>
          <cell r="I11614">
            <v>0</v>
          </cell>
          <cell r="J11614">
            <v>0</v>
          </cell>
          <cell r="K11614">
            <v>0</v>
          </cell>
          <cell r="L11614">
            <v>0</v>
          </cell>
          <cell r="M11614">
            <v>0</v>
          </cell>
          <cell r="N11614">
            <v>0</v>
          </cell>
          <cell r="O11614" t="str">
            <v>+++</v>
          </cell>
        </row>
        <row r="11615">
          <cell r="A11615" t="str">
            <v>680.05.00.160-5000.10</v>
          </cell>
          <cell r="B11615" t="str">
            <v>680</v>
          </cell>
          <cell r="C11615" t="str">
            <v>05</v>
          </cell>
          <cell r="D11615" t="str">
            <v>00</v>
          </cell>
          <cell r="E11615" t="str">
            <v>160</v>
          </cell>
          <cell r="F11615" t="str">
            <v>5000.10</v>
          </cell>
          <cell r="G11615" t="str">
            <v>Salaries Furloughs</v>
          </cell>
          <cell r="H11615">
            <v>0</v>
          </cell>
          <cell r="I11615">
            <v>0</v>
          </cell>
          <cell r="J11615">
            <v>0</v>
          </cell>
          <cell r="K11615">
            <v>0</v>
          </cell>
          <cell r="L11615">
            <v>0</v>
          </cell>
          <cell r="M11615">
            <v>0</v>
          </cell>
          <cell r="N11615">
            <v>0</v>
          </cell>
          <cell r="O11615" t="str">
            <v>+++</v>
          </cell>
        </row>
        <row r="11616">
          <cell r="A11616" t="str">
            <v>680.05.00.160-5000.11</v>
          </cell>
          <cell r="B11616" t="str">
            <v>680</v>
          </cell>
          <cell r="C11616" t="str">
            <v>05</v>
          </cell>
          <cell r="D11616" t="str">
            <v>00</v>
          </cell>
          <cell r="E11616" t="str">
            <v>160</v>
          </cell>
          <cell r="F11616" t="str">
            <v>5000.11</v>
          </cell>
          <cell r="G11616" t="str">
            <v>Salaries Worker's Comp</v>
          </cell>
          <cell r="H11616">
            <v>0</v>
          </cell>
          <cell r="I11616">
            <v>0</v>
          </cell>
          <cell r="J11616">
            <v>0</v>
          </cell>
          <cell r="K11616">
            <v>0</v>
          </cell>
          <cell r="L11616">
            <v>0</v>
          </cell>
          <cell r="M11616">
            <v>0</v>
          </cell>
          <cell r="N11616">
            <v>0</v>
          </cell>
          <cell r="O11616" t="str">
            <v>+++</v>
          </cell>
        </row>
        <row r="11617">
          <cell r="A11617" t="str">
            <v>680.05.00.160-5000.12</v>
          </cell>
          <cell r="B11617" t="str">
            <v>680</v>
          </cell>
          <cell r="C11617" t="str">
            <v>05</v>
          </cell>
          <cell r="D11617" t="str">
            <v>00</v>
          </cell>
          <cell r="E11617" t="str">
            <v>160</v>
          </cell>
          <cell r="F11617" t="str">
            <v>5000.12</v>
          </cell>
          <cell r="G11617" t="str">
            <v>Salaries Compensated Absences</v>
          </cell>
          <cell r="H11617">
            <v>0</v>
          </cell>
          <cell r="I11617">
            <v>0</v>
          </cell>
          <cell r="J11617">
            <v>0</v>
          </cell>
          <cell r="K11617">
            <v>0</v>
          </cell>
          <cell r="L11617">
            <v>0</v>
          </cell>
          <cell r="M11617">
            <v>0</v>
          </cell>
          <cell r="N11617">
            <v>0</v>
          </cell>
          <cell r="O11617" t="str">
            <v>+++</v>
          </cell>
        </row>
        <row r="11618">
          <cell r="A11618" t="str">
            <v>680.05.00.160-5000.99</v>
          </cell>
          <cell r="B11618" t="str">
            <v>680</v>
          </cell>
          <cell r="C11618" t="str">
            <v>05</v>
          </cell>
          <cell r="D11618" t="str">
            <v>00</v>
          </cell>
          <cell r="E11618" t="str">
            <v>160</v>
          </cell>
          <cell r="F11618" t="str">
            <v>5000.99</v>
          </cell>
          <cell r="G11618" t="str">
            <v>Salaries New Personnel Requests</v>
          </cell>
          <cell r="H11618">
            <v>0</v>
          </cell>
          <cell r="I11618">
            <v>0</v>
          </cell>
          <cell r="J11618">
            <v>0</v>
          </cell>
          <cell r="K11618">
            <v>0</v>
          </cell>
          <cell r="L11618">
            <v>0</v>
          </cell>
          <cell r="M11618">
            <v>0</v>
          </cell>
          <cell r="N11618">
            <v>0</v>
          </cell>
          <cell r="O11618" t="str">
            <v>+++</v>
          </cell>
        </row>
        <row r="11619">
          <cell r="A11619" t="str">
            <v>680.05.00.160-5100.00</v>
          </cell>
          <cell r="B11619" t="str">
            <v>680</v>
          </cell>
          <cell r="C11619" t="str">
            <v>05</v>
          </cell>
          <cell r="D11619" t="str">
            <v>00</v>
          </cell>
          <cell r="E11619" t="str">
            <v>160</v>
          </cell>
          <cell r="F11619" t="str">
            <v>5100.00</v>
          </cell>
          <cell r="G11619" t="str">
            <v>Benefits PERS Pool Liability</v>
          </cell>
          <cell r="H11619">
            <v>37030</v>
          </cell>
          <cell r="I11619">
            <v>0</v>
          </cell>
          <cell r="J11619">
            <v>37030</v>
          </cell>
          <cell r="K11619">
            <v>0</v>
          </cell>
          <cell r="L11619">
            <v>0</v>
          </cell>
          <cell r="M11619">
            <v>11811.86</v>
          </cell>
          <cell r="N11619">
            <v>25218.14</v>
          </cell>
          <cell r="O11619">
            <v>0.32</v>
          </cell>
        </row>
        <row r="11620">
          <cell r="A11620" t="str">
            <v>680.05.00.160-5100.01</v>
          </cell>
          <cell r="B11620" t="str">
            <v>680</v>
          </cell>
          <cell r="C11620" t="str">
            <v>05</v>
          </cell>
          <cell r="D11620" t="str">
            <v>00</v>
          </cell>
          <cell r="E11620" t="str">
            <v>160</v>
          </cell>
          <cell r="F11620" t="str">
            <v>5100.01</v>
          </cell>
          <cell r="G11620" t="str">
            <v>Benefits Retirement</v>
          </cell>
          <cell r="H11620">
            <v>18405</v>
          </cell>
          <cell r="I11620">
            <v>0</v>
          </cell>
          <cell r="J11620">
            <v>18405</v>
          </cell>
          <cell r="K11620">
            <v>0</v>
          </cell>
          <cell r="L11620">
            <v>0</v>
          </cell>
          <cell r="M11620">
            <v>5766.62</v>
          </cell>
          <cell r="N11620">
            <v>12638.38</v>
          </cell>
          <cell r="O11620">
            <v>0.31</v>
          </cell>
        </row>
        <row r="11621">
          <cell r="A11621" t="str">
            <v>680.05.00.160-5100.02</v>
          </cell>
          <cell r="B11621" t="str">
            <v>680</v>
          </cell>
          <cell r="C11621" t="str">
            <v>05</v>
          </cell>
          <cell r="D11621" t="str">
            <v>00</v>
          </cell>
          <cell r="E11621" t="str">
            <v>160</v>
          </cell>
          <cell r="F11621" t="str">
            <v>5100.02</v>
          </cell>
          <cell r="G11621" t="str">
            <v>Benefits Health Insurance</v>
          </cell>
          <cell r="H11621">
            <v>32850</v>
          </cell>
          <cell r="I11621">
            <v>0</v>
          </cell>
          <cell r="J11621">
            <v>32850</v>
          </cell>
          <cell r="K11621">
            <v>0</v>
          </cell>
          <cell r="L11621">
            <v>0</v>
          </cell>
          <cell r="M11621">
            <v>11375.18</v>
          </cell>
          <cell r="N11621">
            <v>21474.82</v>
          </cell>
          <cell r="O11621">
            <v>0.35</v>
          </cell>
        </row>
        <row r="11622">
          <cell r="A11622" t="str">
            <v>680.05.00.160-5100.03</v>
          </cell>
          <cell r="B11622" t="str">
            <v>680</v>
          </cell>
          <cell r="C11622" t="str">
            <v>05</v>
          </cell>
          <cell r="D11622" t="str">
            <v>00</v>
          </cell>
          <cell r="E11622" t="str">
            <v>160</v>
          </cell>
          <cell r="F11622" t="str">
            <v>5100.03</v>
          </cell>
          <cell r="G11622" t="str">
            <v>Benefits Dental Insurance</v>
          </cell>
          <cell r="H11622">
            <v>3890</v>
          </cell>
          <cell r="I11622">
            <v>0</v>
          </cell>
          <cell r="J11622">
            <v>3890</v>
          </cell>
          <cell r="K11622">
            <v>0</v>
          </cell>
          <cell r="L11622">
            <v>0</v>
          </cell>
          <cell r="M11622">
            <v>1145.3399999999999</v>
          </cell>
          <cell r="N11622">
            <v>2744.66</v>
          </cell>
          <cell r="O11622">
            <v>0.28999999999999998</v>
          </cell>
        </row>
        <row r="11623">
          <cell r="A11623" t="str">
            <v>680.05.00.160-5100.04</v>
          </cell>
          <cell r="B11623" t="str">
            <v>680</v>
          </cell>
          <cell r="C11623" t="str">
            <v>05</v>
          </cell>
          <cell r="D11623" t="str">
            <v>00</v>
          </cell>
          <cell r="E11623" t="str">
            <v>160</v>
          </cell>
          <cell r="F11623" t="str">
            <v>5100.04</v>
          </cell>
          <cell r="G11623" t="str">
            <v>Benefits Vision Insurance</v>
          </cell>
          <cell r="H11623">
            <v>610</v>
          </cell>
          <cell r="I11623">
            <v>0</v>
          </cell>
          <cell r="J11623">
            <v>610</v>
          </cell>
          <cell r="K11623">
            <v>0</v>
          </cell>
          <cell r="L11623">
            <v>0</v>
          </cell>
          <cell r="M11623">
            <v>191.58</v>
          </cell>
          <cell r="N11623">
            <v>418.42</v>
          </cell>
          <cell r="O11623">
            <v>0.31</v>
          </cell>
        </row>
        <row r="11624">
          <cell r="A11624" t="str">
            <v>680.05.00.160-5100.05</v>
          </cell>
          <cell r="B11624" t="str">
            <v>680</v>
          </cell>
          <cell r="C11624" t="str">
            <v>05</v>
          </cell>
          <cell r="D11624" t="str">
            <v>00</v>
          </cell>
          <cell r="E11624" t="str">
            <v>160</v>
          </cell>
          <cell r="F11624" t="str">
            <v>5100.05</v>
          </cell>
          <cell r="G11624" t="str">
            <v>Benefits Life Insurance</v>
          </cell>
          <cell r="H11624">
            <v>180</v>
          </cell>
          <cell r="I11624">
            <v>0</v>
          </cell>
          <cell r="J11624">
            <v>180</v>
          </cell>
          <cell r="K11624">
            <v>0</v>
          </cell>
          <cell r="L11624">
            <v>0</v>
          </cell>
          <cell r="M11624">
            <v>46.72</v>
          </cell>
          <cell r="N11624">
            <v>133.28</v>
          </cell>
          <cell r="O11624">
            <v>0.26</v>
          </cell>
        </row>
        <row r="11625">
          <cell r="A11625" t="str">
            <v>680.05.00.160-5100.06</v>
          </cell>
          <cell r="B11625" t="str">
            <v>680</v>
          </cell>
          <cell r="C11625" t="str">
            <v>05</v>
          </cell>
          <cell r="D11625" t="str">
            <v>00</v>
          </cell>
          <cell r="E11625" t="str">
            <v>160</v>
          </cell>
          <cell r="F11625" t="str">
            <v>5100.06</v>
          </cell>
          <cell r="G11625" t="str">
            <v>Benefits Worker's Comp</v>
          </cell>
          <cell r="H11625">
            <v>6100</v>
          </cell>
          <cell r="I11625">
            <v>0</v>
          </cell>
          <cell r="J11625">
            <v>6100</v>
          </cell>
          <cell r="K11625">
            <v>0</v>
          </cell>
          <cell r="L11625">
            <v>0</v>
          </cell>
          <cell r="M11625">
            <v>0</v>
          </cell>
          <cell r="N11625">
            <v>6100</v>
          </cell>
          <cell r="O11625">
            <v>0</v>
          </cell>
        </row>
        <row r="11626">
          <cell r="A11626" t="str">
            <v>680.05.00.160-5100.07</v>
          </cell>
          <cell r="B11626" t="str">
            <v>680</v>
          </cell>
          <cell r="C11626" t="str">
            <v>05</v>
          </cell>
          <cell r="D11626" t="str">
            <v>00</v>
          </cell>
          <cell r="E11626" t="str">
            <v>160</v>
          </cell>
          <cell r="F11626" t="str">
            <v>5100.07</v>
          </cell>
          <cell r="G11626" t="str">
            <v>Benefits Long Term Disability</v>
          </cell>
          <cell r="H11626">
            <v>1010</v>
          </cell>
          <cell r="I11626">
            <v>0</v>
          </cell>
          <cell r="J11626">
            <v>1010</v>
          </cell>
          <cell r="K11626">
            <v>0</v>
          </cell>
          <cell r="L11626">
            <v>0</v>
          </cell>
          <cell r="M11626">
            <v>201.9</v>
          </cell>
          <cell r="N11626">
            <v>808.1</v>
          </cell>
          <cell r="O11626">
            <v>0.2</v>
          </cell>
        </row>
        <row r="11627">
          <cell r="A11627" t="str">
            <v>680.05.00.160-5100.08</v>
          </cell>
          <cell r="B11627" t="str">
            <v>680</v>
          </cell>
          <cell r="C11627" t="str">
            <v>05</v>
          </cell>
          <cell r="D11627" t="str">
            <v>00</v>
          </cell>
          <cell r="E11627" t="str">
            <v>160</v>
          </cell>
          <cell r="F11627" t="str">
            <v>5100.08</v>
          </cell>
          <cell r="G11627" t="str">
            <v>Benefits Deferred Compensation</v>
          </cell>
          <cell r="H11627">
            <v>0</v>
          </cell>
          <cell r="I11627">
            <v>0</v>
          </cell>
          <cell r="J11627">
            <v>0</v>
          </cell>
          <cell r="K11627">
            <v>0</v>
          </cell>
          <cell r="L11627">
            <v>0</v>
          </cell>
          <cell r="M11627">
            <v>826.16</v>
          </cell>
          <cell r="N11627">
            <v>-826.16</v>
          </cell>
          <cell r="O11627" t="str">
            <v>+++</v>
          </cell>
        </row>
        <row r="11628">
          <cell r="A11628" t="str">
            <v>680.05.00.160-5100.09</v>
          </cell>
          <cell r="B11628" t="str">
            <v>680</v>
          </cell>
          <cell r="C11628" t="str">
            <v>05</v>
          </cell>
          <cell r="D11628" t="str">
            <v>00</v>
          </cell>
          <cell r="E11628" t="str">
            <v>160</v>
          </cell>
          <cell r="F11628" t="str">
            <v>5100.09</v>
          </cell>
          <cell r="G11628" t="str">
            <v>Benefits Unemployment Insurance</v>
          </cell>
          <cell r="H11628">
            <v>0</v>
          </cell>
          <cell r="I11628">
            <v>0</v>
          </cell>
          <cell r="J11628">
            <v>0</v>
          </cell>
          <cell r="K11628">
            <v>0</v>
          </cell>
          <cell r="L11628">
            <v>0</v>
          </cell>
          <cell r="M11628">
            <v>0</v>
          </cell>
          <cell r="N11628">
            <v>0</v>
          </cell>
          <cell r="O11628" t="str">
            <v>+++</v>
          </cell>
        </row>
        <row r="11629">
          <cell r="A11629" t="str">
            <v>680.05.00.160-5100.10</v>
          </cell>
          <cell r="B11629" t="str">
            <v>680</v>
          </cell>
          <cell r="C11629" t="str">
            <v>05</v>
          </cell>
          <cell r="D11629" t="str">
            <v>00</v>
          </cell>
          <cell r="E11629" t="str">
            <v>160</v>
          </cell>
          <cell r="F11629" t="str">
            <v>5100.10</v>
          </cell>
          <cell r="G11629" t="str">
            <v>Benefits Uniform Allowance</v>
          </cell>
          <cell r="H11629">
            <v>0</v>
          </cell>
          <cell r="I11629">
            <v>0</v>
          </cell>
          <cell r="J11629">
            <v>0</v>
          </cell>
          <cell r="K11629">
            <v>0</v>
          </cell>
          <cell r="L11629">
            <v>0</v>
          </cell>
          <cell r="M11629">
            <v>0</v>
          </cell>
          <cell r="N11629">
            <v>0</v>
          </cell>
          <cell r="O11629" t="str">
            <v>+++</v>
          </cell>
        </row>
        <row r="11630">
          <cell r="A11630" t="str">
            <v>680.05.00.160-5100.11</v>
          </cell>
          <cell r="B11630" t="str">
            <v>680</v>
          </cell>
          <cell r="C11630" t="str">
            <v>05</v>
          </cell>
          <cell r="D11630" t="str">
            <v>00</v>
          </cell>
          <cell r="E11630" t="str">
            <v>160</v>
          </cell>
          <cell r="F11630" t="str">
            <v>5100.11</v>
          </cell>
          <cell r="G11630" t="str">
            <v>Benefits Medicare</v>
          </cell>
          <cell r="H11630">
            <v>2930</v>
          </cell>
          <cell r="I11630">
            <v>0</v>
          </cell>
          <cell r="J11630">
            <v>2930</v>
          </cell>
          <cell r="K11630">
            <v>0</v>
          </cell>
          <cell r="L11630">
            <v>0</v>
          </cell>
          <cell r="M11630">
            <v>1059.4100000000001</v>
          </cell>
          <cell r="N11630">
            <v>1870.59</v>
          </cell>
          <cell r="O11630">
            <v>0.36</v>
          </cell>
        </row>
        <row r="11631">
          <cell r="A11631" t="str">
            <v>680.05.00.160-5100.12</v>
          </cell>
          <cell r="B11631" t="str">
            <v>680</v>
          </cell>
          <cell r="C11631" t="str">
            <v>05</v>
          </cell>
          <cell r="D11631" t="str">
            <v>00</v>
          </cell>
          <cell r="E11631" t="str">
            <v>160</v>
          </cell>
          <cell r="F11631" t="str">
            <v>5100.12</v>
          </cell>
          <cell r="G11631" t="str">
            <v>Benefits Annual Physical Exam</v>
          </cell>
          <cell r="H11631">
            <v>0</v>
          </cell>
          <cell r="I11631">
            <v>0</v>
          </cell>
          <cell r="J11631">
            <v>0</v>
          </cell>
          <cell r="K11631">
            <v>0</v>
          </cell>
          <cell r="L11631">
            <v>0</v>
          </cell>
          <cell r="M11631">
            <v>0</v>
          </cell>
          <cell r="N11631">
            <v>0</v>
          </cell>
          <cell r="O11631" t="str">
            <v>+++</v>
          </cell>
        </row>
        <row r="11632">
          <cell r="A11632" t="str">
            <v>680.05.00.160-5100.13</v>
          </cell>
          <cell r="B11632" t="str">
            <v>680</v>
          </cell>
          <cell r="C11632" t="str">
            <v>05</v>
          </cell>
          <cell r="D11632" t="str">
            <v>00</v>
          </cell>
          <cell r="E11632" t="str">
            <v>160</v>
          </cell>
          <cell r="F11632" t="str">
            <v>5100.13</v>
          </cell>
          <cell r="G11632" t="str">
            <v>Benefits Employee Assistance Program</v>
          </cell>
          <cell r="H11632">
            <v>0</v>
          </cell>
          <cell r="I11632">
            <v>0</v>
          </cell>
          <cell r="J11632">
            <v>0</v>
          </cell>
          <cell r="K11632">
            <v>0</v>
          </cell>
          <cell r="L11632">
            <v>0</v>
          </cell>
          <cell r="M11632">
            <v>0</v>
          </cell>
          <cell r="N11632">
            <v>0</v>
          </cell>
          <cell r="O11632" t="str">
            <v>+++</v>
          </cell>
        </row>
        <row r="11633">
          <cell r="A11633" t="str">
            <v>680.05.00.160-5100.14</v>
          </cell>
          <cell r="B11633" t="str">
            <v>680</v>
          </cell>
          <cell r="C11633" t="str">
            <v>05</v>
          </cell>
          <cell r="D11633" t="str">
            <v>00</v>
          </cell>
          <cell r="E11633" t="str">
            <v>160</v>
          </cell>
          <cell r="F11633" t="str">
            <v>5100.14</v>
          </cell>
          <cell r="G11633" t="str">
            <v>Benefits PPE</v>
          </cell>
          <cell r="H11633">
            <v>0</v>
          </cell>
          <cell r="I11633">
            <v>0</v>
          </cell>
          <cell r="J11633">
            <v>0</v>
          </cell>
          <cell r="K11633">
            <v>0</v>
          </cell>
          <cell r="L11633">
            <v>0</v>
          </cell>
          <cell r="M11633">
            <v>0</v>
          </cell>
          <cell r="N11633">
            <v>0</v>
          </cell>
          <cell r="O11633" t="str">
            <v>+++</v>
          </cell>
        </row>
        <row r="11634">
          <cell r="A11634" t="str">
            <v>680.05.00.160-5100.15</v>
          </cell>
          <cell r="B11634" t="str">
            <v>680</v>
          </cell>
          <cell r="C11634" t="str">
            <v>05</v>
          </cell>
          <cell r="D11634" t="str">
            <v>00</v>
          </cell>
          <cell r="E11634" t="str">
            <v>160</v>
          </cell>
          <cell r="F11634" t="str">
            <v>5100.15</v>
          </cell>
          <cell r="G11634" t="str">
            <v>Benefits Cell Phone Allowance</v>
          </cell>
          <cell r="H11634">
            <v>145</v>
          </cell>
          <cell r="I11634">
            <v>0</v>
          </cell>
          <cell r="J11634">
            <v>145</v>
          </cell>
          <cell r="K11634">
            <v>0</v>
          </cell>
          <cell r="L11634">
            <v>0</v>
          </cell>
          <cell r="M11634">
            <v>97.2</v>
          </cell>
          <cell r="N11634">
            <v>47.8</v>
          </cell>
          <cell r="O11634">
            <v>0.67</v>
          </cell>
        </row>
        <row r="11635">
          <cell r="A11635" t="str">
            <v>680.05.00.160-5100.16</v>
          </cell>
          <cell r="B11635" t="str">
            <v>680</v>
          </cell>
          <cell r="C11635" t="str">
            <v>05</v>
          </cell>
          <cell r="D11635" t="str">
            <v>00</v>
          </cell>
          <cell r="E11635" t="str">
            <v>160</v>
          </cell>
          <cell r="F11635" t="str">
            <v>5100.16</v>
          </cell>
          <cell r="G11635" t="str">
            <v>Benefits 1959 Survivor Retirement</v>
          </cell>
          <cell r="H11635">
            <v>0</v>
          </cell>
          <cell r="I11635">
            <v>0</v>
          </cell>
          <cell r="J11635">
            <v>0</v>
          </cell>
          <cell r="K11635">
            <v>0</v>
          </cell>
          <cell r="L11635">
            <v>0</v>
          </cell>
          <cell r="M11635">
            <v>0</v>
          </cell>
          <cell r="N11635">
            <v>0</v>
          </cell>
          <cell r="O11635" t="str">
            <v>+++</v>
          </cell>
        </row>
        <row r="11636">
          <cell r="A11636" t="str">
            <v>680.05.00.160-5100.17</v>
          </cell>
          <cell r="B11636" t="str">
            <v>680</v>
          </cell>
          <cell r="C11636" t="str">
            <v>05</v>
          </cell>
          <cell r="D11636" t="str">
            <v>00</v>
          </cell>
          <cell r="E11636" t="str">
            <v>160</v>
          </cell>
          <cell r="F11636" t="str">
            <v>5100.17</v>
          </cell>
          <cell r="G11636" t="str">
            <v>Benefits Other Post Employment Benefits</v>
          </cell>
          <cell r="H11636">
            <v>7765</v>
          </cell>
          <cell r="I11636">
            <v>0</v>
          </cell>
          <cell r="J11636">
            <v>7765</v>
          </cell>
          <cell r="K11636">
            <v>0</v>
          </cell>
          <cell r="L11636">
            <v>0</v>
          </cell>
          <cell r="M11636">
            <v>1908.42</v>
          </cell>
          <cell r="N11636">
            <v>5856.58</v>
          </cell>
          <cell r="O11636">
            <v>0.25</v>
          </cell>
        </row>
        <row r="11637">
          <cell r="A11637" t="str">
            <v>680.05.00.160-6000.01</v>
          </cell>
          <cell r="B11637" t="str">
            <v>680</v>
          </cell>
          <cell r="C11637" t="str">
            <v>05</v>
          </cell>
          <cell r="D11637" t="str">
            <v>00</v>
          </cell>
          <cell r="E11637" t="str">
            <v>160</v>
          </cell>
          <cell r="F11637" t="str">
            <v>6000.01</v>
          </cell>
          <cell r="G11637" t="str">
            <v>Professional Services General</v>
          </cell>
          <cell r="H11637">
            <v>0</v>
          </cell>
          <cell r="I11637">
            <v>0</v>
          </cell>
          <cell r="J11637">
            <v>0</v>
          </cell>
          <cell r="K11637">
            <v>0</v>
          </cell>
          <cell r="L11637">
            <v>0</v>
          </cell>
          <cell r="M11637">
            <v>0</v>
          </cell>
          <cell r="N11637">
            <v>0</v>
          </cell>
          <cell r="O11637" t="str">
            <v>+++</v>
          </cell>
        </row>
        <row r="11638">
          <cell r="A11638" t="str">
            <v>680.05.00.160-6000.15</v>
          </cell>
          <cell r="B11638" t="str">
            <v>680</v>
          </cell>
          <cell r="C11638" t="str">
            <v>05</v>
          </cell>
          <cell r="D11638" t="str">
            <v>00</v>
          </cell>
          <cell r="E11638" t="str">
            <v>160</v>
          </cell>
          <cell r="F11638" t="str">
            <v>6000.15</v>
          </cell>
          <cell r="G11638" t="str">
            <v>Professional Services Utility Statement Processing</v>
          </cell>
          <cell r="H11638">
            <v>85000</v>
          </cell>
          <cell r="I11638">
            <v>0</v>
          </cell>
          <cell r="J11638">
            <v>85000</v>
          </cell>
          <cell r="K11638">
            <v>0</v>
          </cell>
          <cell r="L11638">
            <v>0</v>
          </cell>
          <cell r="M11638">
            <v>18595.12</v>
          </cell>
          <cell r="N11638">
            <v>66404.88</v>
          </cell>
          <cell r="O11638">
            <v>0.22</v>
          </cell>
        </row>
        <row r="11639">
          <cell r="A11639" t="str">
            <v>680.05.00.160-6200.02</v>
          </cell>
          <cell r="B11639" t="str">
            <v>680</v>
          </cell>
          <cell r="C11639" t="str">
            <v>05</v>
          </cell>
          <cell r="D11639" t="str">
            <v>00</v>
          </cell>
          <cell r="E11639" t="str">
            <v>160</v>
          </cell>
          <cell r="F11639" t="str">
            <v>6200.02</v>
          </cell>
          <cell r="G11639" t="str">
            <v>Supplies Special Department</v>
          </cell>
          <cell r="H11639">
            <v>0</v>
          </cell>
          <cell r="I11639">
            <v>0</v>
          </cell>
          <cell r="J11639">
            <v>0</v>
          </cell>
          <cell r="K11639">
            <v>0</v>
          </cell>
          <cell r="L11639">
            <v>0</v>
          </cell>
          <cell r="M11639">
            <v>0</v>
          </cell>
          <cell r="N11639">
            <v>0</v>
          </cell>
          <cell r="O11639" t="str">
            <v>+++</v>
          </cell>
        </row>
        <row r="11640">
          <cell r="A11640" t="str">
            <v>680.05.00.160-6200.09</v>
          </cell>
          <cell r="B11640" t="str">
            <v>680</v>
          </cell>
          <cell r="C11640" t="str">
            <v>05</v>
          </cell>
          <cell r="D11640" t="str">
            <v>00</v>
          </cell>
          <cell r="E11640" t="str">
            <v>160</v>
          </cell>
          <cell r="F11640" t="str">
            <v>6200.09</v>
          </cell>
          <cell r="G11640" t="str">
            <v>Supplies Data Processing</v>
          </cell>
          <cell r="H11640">
            <v>0</v>
          </cell>
          <cell r="I11640">
            <v>0</v>
          </cell>
          <cell r="J11640">
            <v>0</v>
          </cell>
          <cell r="K11640">
            <v>0</v>
          </cell>
          <cell r="L11640">
            <v>0</v>
          </cell>
          <cell r="M11640">
            <v>0</v>
          </cell>
          <cell r="N11640">
            <v>0</v>
          </cell>
          <cell r="O11640" t="str">
            <v>+++</v>
          </cell>
        </row>
        <row r="11641">
          <cell r="A11641" t="str">
            <v>680.05.00.160-6280.40</v>
          </cell>
          <cell r="B11641" t="str">
            <v>680</v>
          </cell>
          <cell r="C11641" t="str">
            <v>05</v>
          </cell>
          <cell r="D11641" t="str">
            <v>00</v>
          </cell>
          <cell r="E11641" t="str">
            <v>160</v>
          </cell>
          <cell r="F11641" t="str">
            <v>6280.40</v>
          </cell>
          <cell r="G11641" t="str">
            <v>Supplies-Public Works Support Department</v>
          </cell>
          <cell r="H11641">
            <v>2500</v>
          </cell>
          <cell r="I11641">
            <v>343</v>
          </cell>
          <cell r="J11641">
            <v>2843</v>
          </cell>
          <cell r="K11641">
            <v>0</v>
          </cell>
          <cell r="L11641">
            <v>0</v>
          </cell>
          <cell r="M11641">
            <v>457.28</v>
          </cell>
          <cell r="N11641">
            <v>2385.7199999999998</v>
          </cell>
          <cell r="O11641">
            <v>0.16</v>
          </cell>
        </row>
        <row r="11642">
          <cell r="A11642" t="str">
            <v>680.05.00.160-6600.04</v>
          </cell>
          <cell r="B11642" t="str">
            <v>680</v>
          </cell>
          <cell r="C11642" t="str">
            <v>05</v>
          </cell>
          <cell r="D11642" t="str">
            <v>00</v>
          </cell>
          <cell r="E11642" t="str">
            <v>160</v>
          </cell>
          <cell r="F11642" t="str">
            <v>6600.04</v>
          </cell>
          <cell r="G11642" t="str">
            <v>Administrative Expenses Training/Conferences</v>
          </cell>
          <cell r="H11642">
            <v>1200</v>
          </cell>
          <cell r="I11642">
            <v>0</v>
          </cell>
          <cell r="J11642">
            <v>1200</v>
          </cell>
          <cell r="K11642">
            <v>0</v>
          </cell>
          <cell r="L11642">
            <v>0</v>
          </cell>
          <cell r="M11642">
            <v>0</v>
          </cell>
          <cell r="N11642">
            <v>1200</v>
          </cell>
          <cell r="O11642">
            <v>0</v>
          </cell>
        </row>
        <row r="11643">
          <cell r="A11643" t="str">
            <v>680.05.00.160-6600.07</v>
          </cell>
          <cell r="B11643" t="str">
            <v>680</v>
          </cell>
          <cell r="C11643" t="str">
            <v>05</v>
          </cell>
          <cell r="D11643" t="str">
            <v>00</v>
          </cell>
          <cell r="E11643" t="str">
            <v>160</v>
          </cell>
          <cell r="F11643" t="str">
            <v>6600.07</v>
          </cell>
          <cell r="G11643" t="str">
            <v>Administrative Expenses Employee Recruitment</v>
          </cell>
          <cell r="H11643">
            <v>50</v>
          </cell>
          <cell r="I11643">
            <v>0</v>
          </cell>
          <cell r="J11643">
            <v>50</v>
          </cell>
          <cell r="K11643">
            <v>0</v>
          </cell>
          <cell r="L11643">
            <v>0</v>
          </cell>
          <cell r="M11643">
            <v>0</v>
          </cell>
          <cell r="N11643">
            <v>50</v>
          </cell>
          <cell r="O11643">
            <v>0</v>
          </cell>
        </row>
        <row r="11644">
          <cell r="A11644" t="str">
            <v>680.07.00.170-5000.01</v>
          </cell>
          <cell r="B11644" t="str">
            <v>680</v>
          </cell>
          <cell r="C11644" t="str">
            <v>07</v>
          </cell>
          <cell r="D11644" t="str">
            <v>00</v>
          </cell>
          <cell r="E11644" t="str">
            <v>170</v>
          </cell>
          <cell r="F11644" t="str">
            <v>5000.01</v>
          </cell>
          <cell r="G11644" t="str">
            <v>Salaries Regular</v>
          </cell>
          <cell r="H11644">
            <v>0</v>
          </cell>
          <cell r="I11644">
            <v>0</v>
          </cell>
          <cell r="J11644">
            <v>0</v>
          </cell>
          <cell r="K11644">
            <v>0</v>
          </cell>
          <cell r="L11644">
            <v>0</v>
          </cell>
          <cell r="M11644">
            <v>0</v>
          </cell>
          <cell r="N11644">
            <v>0</v>
          </cell>
          <cell r="O11644" t="str">
            <v>+++</v>
          </cell>
        </row>
        <row r="11645">
          <cell r="A11645" t="str">
            <v>680.07.00.170-5000.02</v>
          </cell>
          <cell r="B11645" t="str">
            <v>680</v>
          </cell>
          <cell r="C11645" t="str">
            <v>07</v>
          </cell>
          <cell r="D11645" t="str">
            <v>00</v>
          </cell>
          <cell r="E11645" t="str">
            <v>170</v>
          </cell>
          <cell r="F11645" t="str">
            <v>5000.02</v>
          </cell>
          <cell r="G11645" t="str">
            <v>Salaries Part Time</v>
          </cell>
          <cell r="H11645">
            <v>0</v>
          </cell>
          <cell r="I11645">
            <v>0</v>
          </cell>
          <cell r="J11645">
            <v>0</v>
          </cell>
          <cell r="K11645">
            <v>0</v>
          </cell>
          <cell r="L11645">
            <v>0</v>
          </cell>
          <cell r="M11645">
            <v>0</v>
          </cell>
          <cell r="N11645">
            <v>0</v>
          </cell>
          <cell r="O11645" t="str">
            <v>+++</v>
          </cell>
        </row>
        <row r="11646">
          <cell r="A11646" t="str">
            <v>680.07.00.170-5000.03</v>
          </cell>
          <cell r="B11646" t="str">
            <v>680</v>
          </cell>
          <cell r="C11646" t="str">
            <v>07</v>
          </cell>
          <cell r="D11646" t="str">
            <v>00</v>
          </cell>
          <cell r="E11646" t="str">
            <v>170</v>
          </cell>
          <cell r="F11646" t="str">
            <v>5000.03</v>
          </cell>
          <cell r="G11646" t="str">
            <v>Salaries Overtime</v>
          </cell>
          <cell r="H11646">
            <v>0</v>
          </cell>
          <cell r="I11646">
            <v>0</v>
          </cell>
          <cell r="J11646">
            <v>0</v>
          </cell>
          <cell r="K11646">
            <v>0</v>
          </cell>
          <cell r="L11646">
            <v>0</v>
          </cell>
          <cell r="M11646">
            <v>0</v>
          </cell>
          <cell r="N11646">
            <v>0</v>
          </cell>
          <cell r="O11646" t="str">
            <v>+++</v>
          </cell>
        </row>
        <row r="11647">
          <cell r="A11647" t="str">
            <v>680.07.00.170-5000.04</v>
          </cell>
          <cell r="B11647" t="str">
            <v>680</v>
          </cell>
          <cell r="C11647" t="str">
            <v>07</v>
          </cell>
          <cell r="D11647" t="str">
            <v>00</v>
          </cell>
          <cell r="E11647" t="str">
            <v>170</v>
          </cell>
          <cell r="F11647" t="str">
            <v>5000.04</v>
          </cell>
          <cell r="G11647" t="str">
            <v>Salaries Holiday Pay</v>
          </cell>
          <cell r="H11647">
            <v>0</v>
          </cell>
          <cell r="I11647">
            <v>0</v>
          </cell>
          <cell r="J11647">
            <v>0</v>
          </cell>
          <cell r="K11647">
            <v>0</v>
          </cell>
          <cell r="L11647">
            <v>0</v>
          </cell>
          <cell r="M11647">
            <v>0</v>
          </cell>
          <cell r="N11647">
            <v>0</v>
          </cell>
          <cell r="O11647" t="str">
            <v>+++</v>
          </cell>
        </row>
        <row r="11648">
          <cell r="A11648" t="str">
            <v>680.07.00.170-5000.05</v>
          </cell>
          <cell r="B11648" t="str">
            <v>680</v>
          </cell>
          <cell r="C11648" t="str">
            <v>07</v>
          </cell>
          <cell r="D11648" t="str">
            <v>00</v>
          </cell>
          <cell r="E11648" t="str">
            <v>170</v>
          </cell>
          <cell r="F11648" t="str">
            <v>5000.05</v>
          </cell>
          <cell r="G11648" t="str">
            <v>Salaries Duty Pay</v>
          </cell>
          <cell r="H11648">
            <v>0</v>
          </cell>
          <cell r="I11648">
            <v>0</v>
          </cell>
          <cell r="J11648">
            <v>0</v>
          </cell>
          <cell r="K11648">
            <v>0</v>
          </cell>
          <cell r="L11648">
            <v>0</v>
          </cell>
          <cell r="M11648">
            <v>0</v>
          </cell>
          <cell r="N11648">
            <v>0</v>
          </cell>
          <cell r="O11648" t="str">
            <v>+++</v>
          </cell>
        </row>
        <row r="11649">
          <cell r="A11649" t="str">
            <v>680.07.00.170-5000.06</v>
          </cell>
          <cell r="B11649" t="str">
            <v>680</v>
          </cell>
          <cell r="C11649" t="str">
            <v>07</v>
          </cell>
          <cell r="D11649" t="str">
            <v>00</v>
          </cell>
          <cell r="E11649" t="str">
            <v>170</v>
          </cell>
          <cell r="F11649" t="str">
            <v>5000.06</v>
          </cell>
          <cell r="G11649" t="str">
            <v>Salaries Out of Class</v>
          </cell>
          <cell r="H11649">
            <v>0</v>
          </cell>
          <cell r="I11649">
            <v>0</v>
          </cell>
          <cell r="J11649">
            <v>0</v>
          </cell>
          <cell r="K11649">
            <v>0</v>
          </cell>
          <cell r="L11649">
            <v>0</v>
          </cell>
          <cell r="M11649">
            <v>0</v>
          </cell>
          <cell r="N11649">
            <v>0</v>
          </cell>
          <cell r="O11649" t="str">
            <v>+++</v>
          </cell>
        </row>
        <row r="11650">
          <cell r="A11650" t="str">
            <v>680.07.00.170-5000.07</v>
          </cell>
          <cell r="B11650" t="str">
            <v>680</v>
          </cell>
          <cell r="C11650" t="str">
            <v>07</v>
          </cell>
          <cell r="D11650" t="str">
            <v>00</v>
          </cell>
          <cell r="E11650" t="str">
            <v>170</v>
          </cell>
          <cell r="F11650" t="str">
            <v>5000.07</v>
          </cell>
          <cell r="G11650" t="str">
            <v>Salaries Admin Leave Pay</v>
          </cell>
          <cell r="H11650">
            <v>0</v>
          </cell>
          <cell r="I11650">
            <v>0</v>
          </cell>
          <cell r="J11650">
            <v>0</v>
          </cell>
          <cell r="K11650">
            <v>0</v>
          </cell>
          <cell r="L11650">
            <v>0</v>
          </cell>
          <cell r="M11650">
            <v>0</v>
          </cell>
          <cell r="N11650">
            <v>0</v>
          </cell>
          <cell r="O11650" t="str">
            <v>+++</v>
          </cell>
        </row>
        <row r="11651">
          <cell r="A11651" t="str">
            <v>680.07.00.170-5000.08</v>
          </cell>
          <cell r="B11651" t="str">
            <v>680</v>
          </cell>
          <cell r="C11651" t="str">
            <v>07</v>
          </cell>
          <cell r="D11651" t="str">
            <v>00</v>
          </cell>
          <cell r="E11651" t="str">
            <v>170</v>
          </cell>
          <cell r="F11651" t="str">
            <v>5000.08</v>
          </cell>
          <cell r="G11651" t="str">
            <v>Salaries Longevity Pay</v>
          </cell>
          <cell r="H11651">
            <v>0</v>
          </cell>
          <cell r="I11651">
            <v>0</v>
          </cell>
          <cell r="J11651">
            <v>0</v>
          </cell>
          <cell r="K11651">
            <v>0</v>
          </cell>
          <cell r="L11651">
            <v>0</v>
          </cell>
          <cell r="M11651">
            <v>0</v>
          </cell>
          <cell r="N11651">
            <v>0</v>
          </cell>
          <cell r="O11651" t="str">
            <v>+++</v>
          </cell>
        </row>
        <row r="11652">
          <cell r="A11652" t="str">
            <v>680.07.00.170-5000.09</v>
          </cell>
          <cell r="B11652" t="str">
            <v>680</v>
          </cell>
          <cell r="C11652" t="str">
            <v>07</v>
          </cell>
          <cell r="D11652" t="str">
            <v>00</v>
          </cell>
          <cell r="E11652" t="str">
            <v>170</v>
          </cell>
          <cell r="F11652" t="str">
            <v>5000.09</v>
          </cell>
          <cell r="G11652" t="str">
            <v>Salaries Mutual Aid Overtime</v>
          </cell>
          <cell r="H11652">
            <v>0</v>
          </cell>
          <cell r="I11652">
            <v>0</v>
          </cell>
          <cell r="J11652">
            <v>0</v>
          </cell>
          <cell r="K11652">
            <v>0</v>
          </cell>
          <cell r="L11652">
            <v>0</v>
          </cell>
          <cell r="M11652">
            <v>0</v>
          </cell>
          <cell r="N11652">
            <v>0</v>
          </cell>
          <cell r="O11652" t="str">
            <v>+++</v>
          </cell>
        </row>
        <row r="11653">
          <cell r="A11653" t="str">
            <v>680.07.00.170-5000.10</v>
          </cell>
          <cell r="B11653" t="str">
            <v>680</v>
          </cell>
          <cell r="C11653" t="str">
            <v>07</v>
          </cell>
          <cell r="D11653" t="str">
            <v>00</v>
          </cell>
          <cell r="E11653" t="str">
            <v>170</v>
          </cell>
          <cell r="F11653" t="str">
            <v>5000.10</v>
          </cell>
          <cell r="G11653" t="str">
            <v>Salaries Furloughs</v>
          </cell>
          <cell r="H11653">
            <v>0</v>
          </cell>
          <cell r="I11653">
            <v>0</v>
          </cell>
          <cell r="J11653">
            <v>0</v>
          </cell>
          <cell r="K11653">
            <v>0</v>
          </cell>
          <cell r="L11653">
            <v>0</v>
          </cell>
          <cell r="M11653">
            <v>0</v>
          </cell>
          <cell r="N11653">
            <v>0</v>
          </cell>
          <cell r="O11653" t="str">
            <v>+++</v>
          </cell>
        </row>
        <row r="11654">
          <cell r="A11654" t="str">
            <v>680.07.00.170-5000.11</v>
          </cell>
          <cell r="B11654" t="str">
            <v>680</v>
          </cell>
          <cell r="C11654" t="str">
            <v>07</v>
          </cell>
          <cell r="D11654" t="str">
            <v>00</v>
          </cell>
          <cell r="E11654" t="str">
            <v>170</v>
          </cell>
          <cell r="F11654" t="str">
            <v>5000.11</v>
          </cell>
          <cell r="G11654" t="str">
            <v>Salaries Worker's Comp</v>
          </cell>
          <cell r="H11654">
            <v>0</v>
          </cell>
          <cell r="I11654">
            <v>0</v>
          </cell>
          <cell r="J11654">
            <v>0</v>
          </cell>
          <cell r="K11654">
            <v>0</v>
          </cell>
          <cell r="L11654">
            <v>0</v>
          </cell>
          <cell r="M11654">
            <v>0</v>
          </cell>
          <cell r="N11654">
            <v>0</v>
          </cell>
          <cell r="O11654" t="str">
            <v>+++</v>
          </cell>
        </row>
        <row r="11655">
          <cell r="A11655" t="str">
            <v>680.07.00.170-5000.12</v>
          </cell>
          <cell r="B11655" t="str">
            <v>680</v>
          </cell>
          <cell r="C11655" t="str">
            <v>07</v>
          </cell>
          <cell r="D11655" t="str">
            <v>00</v>
          </cell>
          <cell r="E11655" t="str">
            <v>170</v>
          </cell>
          <cell r="F11655" t="str">
            <v>5000.12</v>
          </cell>
          <cell r="G11655" t="str">
            <v>Salaries Compensated Absences</v>
          </cell>
          <cell r="H11655">
            <v>0</v>
          </cell>
          <cell r="I11655">
            <v>0</v>
          </cell>
          <cell r="J11655">
            <v>0</v>
          </cell>
          <cell r="K11655">
            <v>0</v>
          </cell>
          <cell r="L11655">
            <v>0</v>
          </cell>
          <cell r="M11655">
            <v>0</v>
          </cell>
          <cell r="N11655">
            <v>0</v>
          </cell>
          <cell r="O11655" t="str">
            <v>+++</v>
          </cell>
        </row>
        <row r="11656">
          <cell r="A11656" t="str">
            <v>680.07.00.170-5100.00</v>
          </cell>
          <cell r="B11656" t="str">
            <v>680</v>
          </cell>
          <cell r="C11656" t="str">
            <v>07</v>
          </cell>
          <cell r="D11656" t="str">
            <v>00</v>
          </cell>
          <cell r="E11656" t="str">
            <v>170</v>
          </cell>
          <cell r="F11656" t="str">
            <v>5100.00</v>
          </cell>
          <cell r="G11656" t="str">
            <v>Benefits PERS Pool Liability</v>
          </cell>
          <cell r="H11656">
            <v>0</v>
          </cell>
          <cell r="I11656">
            <v>0</v>
          </cell>
          <cell r="J11656">
            <v>0</v>
          </cell>
          <cell r="K11656">
            <v>0</v>
          </cell>
          <cell r="L11656">
            <v>0</v>
          </cell>
          <cell r="M11656">
            <v>0</v>
          </cell>
          <cell r="N11656">
            <v>0</v>
          </cell>
          <cell r="O11656" t="str">
            <v>+++</v>
          </cell>
        </row>
        <row r="11657">
          <cell r="A11657" t="str">
            <v>680.07.00.170-5100.01</v>
          </cell>
          <cell r="B11657" t="str">
            <v>680</v>
          </cell>
          <cell r="C11657" t="str">
            <v>07</v>
          </cell>
          <cell r="D11657" t="str">
            <v>00</v>
          </cell>
          <cell r="E11657" t="str">
            <v>170</v>
          </cell>
          <cell r="F11657" t="str">
            <v>5100.01</v>
          </cell>
          <cell r="G11657" t="str">
            <v>Benefits Retirement</v>
          </cell>
          <cell r="H11657">
            <v>0</v>
          </cell>
          <cell r="I11657">
            <v>0</v>
          </cell>
          <cell r="J11657">
            <v>0</v>
          </cell>
          <cell r="K11657">
            <v>0</v>
          </cell>
          <cell r="L11657">
            <v>0</v>
          </cell>
          <cell r="M11657">
            <v>0</v>
          </cell>
          <cell r="N11657">
            <v>0</v>
          </cell>
          <cell r="O11657" t="str">
            <v>+++</v>
          </cell>
        </row>
        <row r="11658">
          <cell r="A11658" t="str">
            <v>680.07.00.170-5100.02</v>
          </cell>
          <cell r="B11658" t="str">
            <v>680</v>
          </cell>
          <cell r="C11658" t="str">
            <v>07</v>
          </cell>
          <cell r="D11658" t="str">
            <v>00</v>
          </cell>
          <cell r="E11658" t="str">
            <v>170</v>
          </cell>
          <cell r="F11658" t="str">
            <v>5100.02</v>
          </cell>
          <cell r="G11658" t="str">
            <v>Benefits Health Insurance</v>
          </cell>
          <cell r="H11658">
            <v>0</v>
          </cell>
          <cell r="I11658">
            <v>0</v>
          </cell>
          <cell r="J11658">
            <v>0</v>
          </cell>
          <cell r="K11658">
            <v>0</v>
          </cell>
          <cell r="L11658">
            <v>0</v>
          </cell>
          <cell r="M11658">
            <v>0</v>
          </cell>
          <cell r="N11658">
            <v>0</v>
          </cell>
          <cell r="O11658" t="str">
            <v>+++</v>
          </cell>
        </row>
        <row r="11659">
          <cell r="A11659" t="str">
            <v>680.07.00.170-5100.03</v>
          </cell>
          <cell r="B11659" t="str">
            <v>680</v>
          </cell>
          <cell r="C11659" t="str">
            <v>07</v>
          </cell>
          <cell r="D11659" t="str">
            <v>00</v>
          </cell>
          <cell r="E11659" t="str">
            <v>170</v>
          </cell>
          <cell r="F11659" t="str">
            <v>5100.03</v>
          </cell>
          <cell r="G11659" t="str">
            <v>Benefits Dental Insurance</v>
          </cell>
          <cell r="H11659">
            <v>0</v>
          </cell>
          <cell r="I11659">
            <v>0</v>
          </cell>
          <cell r="J11659">
            <v>0</v>
          </cell>
          <cell r="K11659">
            <v>0</v>
          </cell>
          <cell r="L11659">
            <v>0</v>
          </cell>
          <cell r="M11659">
            <v>0</v>
          </cell>
          <cell r="N11659">
            <v>0</v>
          </cell>
          <cell r="O11659" t="str">
            <v>+++</v>
          </cell>
        </row>
        <row r="11660">
          <cell r="A11660" t="str">
            <v>680.07.00.170-5100.04</v>
          </cell>
          <cell r="B11660" t="str">
            <v>680</v>
          </cell>
          <cell r="C11660" t="str">
            <v>07</v>
          </cell>
          <cell r="D11660" t="str">
            <v>00</v>
          </cell>
          <cell r="E11660" t="str">
            <v>170</v>
          </cell>
          <cell r="F11660" t="str">
            <v>5100.04</v>
          </cell>
          <cell r="G11660" t="str">
            <v>Benefits Vision Insurance</v>
          </cell>
          <cell r="H11660">
            <v>0</v>
          </cell>
          <cell r="I11660">
            <v>0</v>
          </cell>
          <cell r="J11660">
            <v>0</v>
          </cell>
          <cell r="K11660">
            <v>0</v>
          </cell>
          <cell r="L11660">
            <v>0</v>
          </cell>
          <cell r="M11660">
            <v>0</v>
          </cell>
          <cell r="N11660">
            <v>0</v>
          </cell>
          <cell r="O11660" t="str">
            <v>+++</v>
          </cell>
        </row>
        <row r="11661">
          <cell r="A11661" t="str">
            <v>680.07.00.170-5100.05</v>
          </cell>
          <cell r="B11661" t="str">
            <v>680</v>
          </cell>
          <cell r="C11661" t="str">
            <v>07</v>
          </cell>
          <cell r="D11661" t="str">
            <v>00</v>
          </cell>
          <cell r="E11661" t="str">
            <v>170</v>
          </cell>
          <cell r="F11661" t="str">
            <v>5100.05</v>
          </cell>
          <cell r="G11661" t="str">
            <v>Benefits Life Insurance</v>
          </cell>
          <cell r="H11661">
            <v>0</v>
          </cell>
          <cell r="I11661">
            <v>0</v>
          </cell>
          <cell r="J11661">
            <v>0</v>
          </cell>
          <cell r="K11661">
            <v>0</v>
          </cell>
          <cell r="L11661">
            <v>0</v>
          </cell>
          <cell r="M11661">
            <v>0</v>
          </cell>
          <cell r="N11661">
            <v>0</v>
          </cell>
          <cell r="O11661" t="str">
            <v>+++</v>
          </cell>
        </row>
        <row r="11662">
          <cell r="A11662" t="str">
            <v>680.07.00.170-5100.06</v>
          </cell>
          <cell r="B11662" t="str">
            <v>680</v>
          </cell>
          <cell r="C11662" t="str">
            <v>07</v>
          </cell>
          <cell r="D11662" t="str">
            <v>00</v>
          </cell>
          <cell r="E11662" t="str">
            <v>170</v>
          </cell>
          <cell r="F11662" t="str">
            <v>5100.06</v>
          </cell>
          <cell r="G11662" t="str">
            <v>Benefits Worker's Comp</v>
          </cell>
          <cell r="H11662">
            <v>0</v>
          </cell>
          <cell r="I11662">
            <v>0</v>
          </cell>
          <cell r="J11662">
            <v>0</v>
          </cell>
          <cell r="K11662">
            <v>0</v>
          </cell>
          <cell r="L11662">
            <v>0</v>
          </cell>
          <cell r="M11662">
            <v>0</v>
          </cell>
          <cell r="N11662">
            <v>0</v>
          </cell>
          <cell r="O11662" t="str">
            <v>+++</v>
          </cell>
        </row>
        <row r="11663">
          <cell r="A11663" t="str">
            <v>680.07.00.170-5100.07</v>
          </cell>
          <cell r="B11663" t="str">
            <v>680</v>
          </cell>
          <cell r="C11663" t="str">
            <v>07</v>
          </cell>
          <cell r="D11663" t="str">
            <v>00</v>
          </cell>
          <cell r="E11663" t="str">
            <v>170</v>
          </cell>
          <cell r="F11663" t="str">
            <v>5100.07</v>
          </cell>
          <cell r="G11663" t="str">
            <v>Benefits Long Term Disability</v>
          </cell>
          <cell r="H11663">
            <v>0</v>
          </cell>
          <cell r="I11663">
            <v>0</v>
          </cell>
          <cell r="J11663">
            <v>0</v>
          </cell>
          <cell r="K11663">
            <v>0</v>
          </cell>
          <cell r="L11663">
            <v>0</v>
          </cell>
          <cell r="M11663">
            <v>0</v>
          </cell>
          <cell r="N11663">
            <v>0</v>
          </cell>
          <cell r="O11663" t="str">
            <v>+++</v>
          </cell>
        </row>
        <row r="11664">
          <cell r="A11664" t="str">
            <v>680.07.00.170-5100.08</v>
          </cell>
          <cell r="B11664" t="str">
            <v>680</v>
          </cell>
          <cell r="C11664" t="str">
            <v>07</v>
          </cell>
          <cell r="D11664" t="str">
            <v>00</v>
          </cell>
          <cell r="E11664" t="str">
            <v>170</v>
          </cell>
          <cell r="F11664" t="str">
            <v>5100.08</v>
          </cell>
          <cell r="G11664" t="str">
            <v>Benefits Deferred Compensation</v>
          </cell>
          <cell r="H11664">
            <v>0</v>
          </cell>
          <cell r="I11664">
            <v>0</v>
          </cell>
          <cell r="J11664">
            <v>0</v>
          </cell>
          <cell r="K11664">
            <v>0</v>
          </cell>
          <cell r="L11664">
            <v>0</v>
          </cell>
          <cell r="M11664">
            <v>0</v>
          </cell>
          <cell r="N11664">
            <v>0</v>
          </cell>
          <cell r="O11664" t="str">
            <v>+++</v>
          </cell>
        </row>
        <row r="11665">
          <cell r="A11665" t="str">
            <v>680.07.00.170-5100.09</v>
          </cell>
          <cell r="B11665" t="str">
            <v>680</v>
          </cell>
          <cell r="C11665" t="str">
            <v>07</v>
          </cell>
          <cell r="D11665" t="str">
            <v>00</v>
          </cell>
          <cell r="E11665" t="str">
            <v>170</v>
          </cell>
          <cell r="F11665" t="str">
            <v>5100.09</v>
          </cell>
          <cell r="G11665" t="str">
            <v>Benefits Unemployment Insurance</v>
          </cell>
          <cell r="H11665">
            <v>0</v>
          </cell>
          <cell r="I11665">
            <v>0</v>
          </cell>
          <cell r="J11665">
            <v>0</v>
          </cell>
          <cell r="K11665">
            <v>0</v>
          </cell>
          <cell r="L11665">
            <v>0</v>
          </cell>
          <cell r="M11665">
            <v>0</v>
          </cell>
          <cell r="N11665">
            <v>0</v>
          </cell>
          <cell r="O11665" t="str">
            <v>+++</v>
          </cell>
        </row>
        <row r="11666">
          <cell r="A11666" t="str">
            <v>680.07.00.170-5100.10</v>
          </cell>
          <cell r="B11666" t="str">
            <v>680</v>
          </cell>
          <cell r="C11666" t="str">
            <v>07</v>
          </cell>
          <cell r="D11666" t="str">
            <v>00</v>
          </cell>
          <cell r="E11666" t="str">
            <v>170</v>
          </cell>
          <cell r="F11666" t="str">
            <v>5100.10</v>
          </cell>
          <cell r="G11666" t="str">
            <v>Benefits Uniform Allowance</v>
          </cell>
          <cell r="H11666">
            <v>0</v>
          </cell>
          <cell r="I11666">
            <v>0</v>
          </cell>
          <cell r="J11666">
            <v>0</v>
          </cell>
          <cell r="K11666">
            <v>0</v>
          </cell>
          <cell r="L11666">
            <v>0</v>
          </cell>
          <cell r="M11666">
            <v>0</v>
          </cell>
          <cell r="N11666">
            <v>0</v>
          </cell>
          <cell r="O11666" t="str">
            <v>+++</v>
          </cell>
        </row>
        <row r="11667">
          <cell r="A11667" t="str">
            <v>680.07.00.170-5100.11</v>
          </cell>
          <cell r="B11667" t="str">
            <v>680</v>
          </cell>
          <cell r="C11667" t="str">
            <v>07</v>
          </cell>
          <cell r="D11667" t="str">
            <v>00</v>
          </cell>
          <cell r="E11667" t="str">
            <v>170</v>
          </cell>
          <cell r="F11667" t="str">
            <v>5100.11</v>
          </cell>
          <cell r="G11667" t="str">
            <v>Benefits Medicare</v>
          </cell>
          <cell r="H11667">
            <v>0</v>
          </cell>
          <cell r="I11667">
            <v>0</v>
          </cell>
          <cell r="J11667">
            <v>0</v>
          </cell>
          <cell r="K11667">
            <v>0</v>
          </cell>
          <cell r="L11667">
            <v>0</v>
          </cell>
          <cell r="M11667">
            <v>0</v>
          </cell>
          <cell r="N11667">
            <v>0</v>
          </cell>
          <cell r="O11667" t="str">
            <v>+++</v>
          </cell>
        </row>
        <row r="11668">
          <cell r="A11668" t="str">
            <v>680.07.00.170-5100.12</v>
          </cell>
          <cell r="B11668" t="str">
            <v>680</v>
          </cell>
          <cell r="C11668" t="str">
            <v>07</v>
          </cell>
          <cell r="D11668" t="str">
            <v>00</v>
          </cell>
          <cell r="E11668" t="str">
            <v>170</v>
          </cell>
          <cell r="F11668" t="str">
            <v>5100.12</v>
          </cell>
          <cell r="G11668" t="str">
            <v>Benefits Annual Physical Exam</v>
          </cell>
          <cell r="H11668">
            <v>0</v>
          </cell>
          <cell r="I11668">
            <v>0</v>
          </cell>
          <cell r="J11668">
            <v>0</v>
          </cell>
          <cell r="K11668">
            <v>0</v>
          </cell>
          <cell r="L11668">
            <v>0</v>
          </cell>
          <cell r="M11668">
            <v>0</v>
          </cell>
          <cell r="N11668">
            <v>0</v>
          </cell>
          <cell r="O11668" t="str">
            <v>+++</v>
          </cell>
        </row>
        <row r="11669">
          <cell r="A11669" t="str">
            <v>680.07.00.170-5100.13</v>
          </cell>
          <cell r="B11669" t="str">
            <v>680</v>
          </cell>
          <cell r="C11669" t="str">
            <v>07</v>
          </cell>
          <cell r="D11669" t="str">
            <v>00</v>
          </cell>
          <cell r="E11669" t="str">
            <v>170</v>
          </cell>
          <cell r="F11669" t="str">
            <v>5100.13</v>
          </cell>
          <cell r="G11669" t="str">
            <v>Benefits Employee Assistance Program</v>
          </cell>
          <cell r="H11669">
            <v>0</v>
          </cell>
          <cell r="I11669">
            <v>0</v>
          </cell>
          <cell r="J11669">
            <v>0</v>
          </cell>
          <cell r="K11669">
            <v>0</v>
          </cell>
          <cell r="L11669">
            <v>0</v>
          </cell>
          <cell r="M11669">
            <v>0</v>
          </cell>
          <cell r="N11669">
            <v>0</v>
          </cell>
          <cell r="O11669" t="str">
            <v>+++</v>
          </cell>
        </row>
        <row r="11670">
          <cell r="A11670" t="str">
            <v>680.07.00.170-5100.14</v>
          </cell>
          <cell r="B11670" t="str">
            <v>680</v>
          </cell>
          <cell r="C11670" t="str">
            <v>07</v>
          </cell>
          <cell r="D11670" t="str">
            <v>00</v>
          </cell>
          <cell r="E11670" t="str">
            <v>170</v>
          </cell>
          <cell r="F11670" t="str">
            <v>5100.14</v>
          </cell>
          <cell r="G11670" t="str">
            <v>Benefits PPE</v>
          </cell>
          <cell r="H11670">
            <v>0</v>
          </cell>
          <cell r="I11670">
            <v>0</v>
          </cell>
          <cell r="J11670">
            <v>0</v>
          </cell>
          <cell r="K11670">
            <v>0</v>
          </cell>
          <cell r="L11670">
            <v>0</v>
          </cell>
          <cell r="M11670">
            <v>0</v>
          </cell>
          <cell r="N11670">
            <v>0</v>
          </cell>
          <cell r="O11670" t="str">
            <v>+++</v>
          </cell>
        </row>
        <row r="11671">
          <cell r="A11671" t="str">
            <v>680.07.00.170-5100.15</v>
          </cell>
          <cell r="B11671" t="str">
            <v>680</v>
          </cell>
          <cell r="C11671" t="str">
            <v>07</v>
          </cell>
          <cell r="D11671" t="str">
            <v>00</v>
          </cell>
          <cell r="E11671" t="str">
            <v>170</v>
          </cell>
          <cell r="F11671" t="str">
            <v>5100.15</v>
          </cell>
          <cell r="G11671" t="str">
            <v>Benefits Cell Phone Allowance</v>
          </cell>
          <cell r="H11671">
            <v>0</v>
          </cell>
          <cell r="I11671">
            <v>0</v>
          </cell>
          <cell r="J11671">
            <v>0</v>
          </cell>
          <cell r="K11671">
            <v>0</v>
          </cell>
          <cell r="L11671">
            <v>0</v>
          </cell>
          <cell r="M11671">
            <v>0</v>
          </cell>
          <cell r="N11671">
            <v>0</v>
          </cell>
          <cell r="O11671" t="str">
            <v>+++</v>
          </cell>
        </row>
        <row r="11672">
          <cell r="A11672" t="str">
            <v>680.07.00.170-5100.16</v>
          </cell>
          <cell r="B11672" t="str">
            <v>680</v>
          </cell>
          <cell r="C11672" t="str">
            <v>07</v>
          </cell>
          <cell r="D11672" t="str">
            <v>00</v>
          </cell>
          <cell r="E11672" t="str">
            <v>170</v>
          </cell>
          <cell r="F11672" t="str">
            <v>5100.16</v>
          </cell>
          <cell r="G11672" t="str">
            <v>Benefits 1959 Survivor Retirement</v>
          </cell>
          <cell r="H11672">
            <v>0</v>
          </cell>
          <cell r="I11672">
            <v>0</v>
          </cell>
          <cell r="J11672">
            <v>0</v>
          </cell>
          <cell r="K11672">
            <v>0</v>
          </cell>
          <cell r="L11672">
            <v>0</v>
          </cell>
          <cell r="M11672">
            <v>0</v>
          </cell>
          <cell r="N11672">
            <v>0</v>
          </cell>
          <cell r="O11672" t="str">
            <v>+++</v>
          </cell>
        </row>
        <row r="11673">
          <cell r="A11673" t="str">
            <v>680.11.00.250-5000.01</v>
          </cell>
          <cell r="B11673" t="str">
            <v>680</v>
          </cell>
          <cell r="C11673" t="str">
            <v>11</v>
          </cell>
          <cell r="D11673" t="str">
            <v>00</v>
          </cell>
          <cell r="E11673" t="str">
            <v>250</v>
          </cell>
          <cell r="F11673" t="str">
            <v>5000.01</v>
          </cell>
          <cell r="G11673" t="str">
            <v>Salaries Regular</v>
          </cell>
          <cell r="H11673">
            <v>8715</v>
          </cell>
          <cell r="I11673">
            <v>0</v>
          </cell>
          <cell r="J11673">
            <v>8715</v>
          </cell>
          <cell r="K11673">
            <v>0</v>
          </cell>
          <cell r="L11673">
            <v>0</v>
          </cell>
          <cell r="M11673">
            <v>2549.1999999999998</v>
          </cell>
          <cell r="N11673">
            <v>6165.8</v>
          </cell>
          <cell r="O11673">
            <v>0.28999999999999998</v>
          </cell>
        </row>
        <row r="11674">
          <cell r="A11674" t="str">
            <v>680.11.00.250-5000.02</v>
          </cell>
          <cell r="B11674" t="str">
            <v>680</v>
          </cell>
          <cell r="C11674" t="str">
            <v>11</v>
          </cell>
          <cell r="D11674" t="str">
            <v>00</v>
          </cell>
          <cell r="E11674" t="str">
            <v>250</v>
          </cell>
          <cell r="F11674" t="str">
            <v>5000.02</v>
          </cell>
          <cell r="G11674" t="str">
            <v>Salaries Part Time</v>
          </cell>
          <cell r="H11674">
            <v>0</v>
          </cell>
          <cell r="I11674">
            <v>0</v>
          </cell>
          <cell r="J11674">
            <v>0</v>
          </cell>
          <cell r="K11674">
            <v>0</v>
          </cell>
          <cell r="L11674">
            <v>0</v>
          </cell>
          <cell r="M11674">
            <v>0</v>
          </cell>
          <cell r="N11674">
            <v>0</v>
          </cell>
          <cell r="O11674" t="str">
            <v>+++</v>
          </cell>
        </row>
        <row r="11675">
          <cell r="A11675" t="str">
            <v>680.11.00.250-5000.03</v>
          </cell>
          <cell r="B11675" t="str">
            <v>680</v>
          </cell>
          <cell r="C11675" t="str">
            <v>11</v>
          </cell>
          <cell r="D11675" t="str">
            <v>00</v>
          </cell>
          <cell r="E11675" t="str">
            <v>250</v>
          </cell>
          <cell r="F11675" t="str">
            <v>5000.03</v>
          </cell>
          <cell r="G11675" t="str">
            <v>Salaries Overtime</v>
          </cell>
          <cell r="H11675">
            <v>0</v>
          </cell>
          <cell r="I11675">
            <v>0</v>
          </cell>
          <cell r="J11675">
            <v>0</v>
          </cell>
          <cell r="K11675">
            <v>0</v>
          </cell>
          <cell r="L11675">
            <v>0</v>
          </cell>
          <cell r="M11675">
            <v>0</v>
          </cell>
          <cell r="N11675">
            <v>0</v>
          </cell>
          <cell r="O11675" t="str">
            <v>+++</v>
          </cell>
        </row>
        <row r="11676">
          <cell r="A11676" t="str">
            <v>680.11.00.250-5000.04</v>
          </cell>
          <cell r="B11676" t="str">
            <v>680</v>
          </cell>
          <cell r="C11676" t="str">
            <v>11</v>
          </cell>
          <cell r="D11676" t="str">
            <v>00</v>
          </cell>
          <cell r="E11676" t="str">
            <v>250</v>
          </cell>
          <cell r="F11676" t="str">
            <v>5000.04</v>
          </cell>
          <cell r="G11676" t="str">
            <v>Salaries Holiday Pay</v>
          </cell>
          <cell r="H11676">
            <v>0</v>
          </cell>
          <cell r="I11676">
            <v>0</v>
          </cell>
          <cell r="J11676">
            <v>0</v>
          </cell>
          <cell r="K11676">
            <v>0</v>
          </cell>
          <cell r="L11676">
            <v>0</v>
          </cell>
          <cell r="M11676">
            <v>0</v>
          </cell>
          <cell r="N11676">
            <v>0</v>
          </cell>
          <cell r="O11676" t="str">
            <v>+++</v>
          </cell>
        </row>
        <row r="11677">
          <cell r="A11677" t="str">
            <v>680.11.00.250-5000.05</v>
          </cell>
          <cell r="B11677" t="str">
            <v>680</v>
          </cell>
          <cell r="C11677" t="str">
            <v>11</v>
          </cell>
          <cell r="D11677" t="str">
            <v>00</v>
          </cell>
          <cell r="E11677" t="str">
            <v>250</v>
          </cell>
          <cell r="F11677" t="str">
            <v>5000.05</v>
          </cell>
          <cell r="G11677" t="str">
            <v>Salaries Duty Pay</v>
          </cell>
          <cell r="H11677">
            <v>0</v>
          </cell>
          <cell r="I11677">
            <v>0</v>
          </cell>
          <cell r="J11677">
            <v>0</v>
          </cell>
          <cell r="K11677">
            <v>0</v>
          </cell>
          <cell r="L11677">
            <v>0</v>
          </cell>
          <cell r="M11677">
            <v>0</v>
          </cell>
          <cell r="N11677">
            <v>0</v>
          </cell>
          <cell r="O11677" t="str">
            <v>+++</v>
          </cell>
        </row>
        <row r="11678">
          <cell r="A11678" t="str">
            <v>680.11.00.250-5000.06</v>
          </cell>
          <cell r="B11678" t="str">
            <v>680</v>
          </cell>
          <cell r="C11678" t="str">
            <v>11</v>
          </cell>
          <cell r="D11678" t="str">
            <v>00</v>
          </cell>
          <cell r="E11678" t="str">
            <v>250</v>
          </cell>
          <cell r="F11678" t="str">
            <v>5000.06</v>
          </cell>
          <cell r="G11678" t="str">
            <v>Salaries Out of Class</v>
          </cell>
          <cell r="H11678">
            <v>0</v>
          </cell>
          <cell r="I11678">
            <v>0</v>
          </cell>
          <cell r="J11678">
            <v>0</v>
          </cell>
          <cell r="K11678">
            <v>0</v>
          </cell>
          <cell r="L11678">
            <v>0</v>
          </cell>
          <cell r="M11678">
            <v>0</v>
          </cell>
          <cell r="N11678">
            <v>0</v>
          </cell>
          <cell r="O11678" t="str">
            <v>+++</v>
          </cell>
        </row>
        <row r="11679">
          <cell r="A11679" t="str">
            <v>680.11.00.250-5000.07</v>
          </cell>
          <cell r="B11679" t="str">
            <v>680</v>
          </cell>
          <cell r="C11679" t="str">
            <v>11</v>
          </cell>
          <cell r="D11679" t="str">
            <v>00</v>
          </cell>
          <cell r="E11679" t="str">
            <v>250</v>
          </cell>
          <cell r="F11679" t="str">
            <v>5000.07</v>
          </cell>
          <cell r="G11679" t="str">
            <v>Salaries Admin Leave Pay</v>
          </cell>
          <cell r="H11679">
            <v>0</v>
          </cell>
          <cell r="I11679">
            <v>0</v>
          </cell>
          <cell r="J11679">
            <v>0</v>
          </cell>
          <cell r="K11679">
            <v>0</v>
          </cell>
          <cell r="L11679">
            <v>0</v>
          </cell>
          <cell r="M11679">
            <v>0</v>
          </cell>
          <cell r="N11679">
            <v>0</v>
          </cell>
          <cell r="O11679" t="str">
            <v>+++</v>
          </cell>
        </row>
        <row r="11680">
          <cell r="A11680" t="str">
            <v>680.11.00.250-5000.08</v>
          </cell>
          <cell r="B11680" t="str">
            <v>680</v>
          </cell>
          <cell r="C11680" t="str">
            <v>11</v>
          </cell>
          <cell r="D11680" t="str">
            <v>00</v>
          </cell>
          <cell r="E11680" t="str">
            <v>250</v>
          </cell>
          <cell r="F11680" t="str">
            <v>5000.08</v>
          </cell>
          <cell r="G11680" t="str">
            <v>Salaries Longevity Pay</v>
          </cell>
          <cell r="H11680">
            <v>125</v>
          </cell>
          <cell r="I11680">
            <v>0</v>
          </cell>
          <cell r="J11680">
            <v>125</v>
          </cell>
          <cell r="K11680">
            <v>0</v>
          </cell>
          <cell r="L11680">
            <v>0</v>
          </cell>
          <cell r="M11680">
            <v>0</v>
          </cell>
          <cell r="N11680">
            <v>125</v>
          </cell>
          <cell r="O11680">
            <v>0</v>
          </cell>
        </row>
        <row r="11681">
          <cell r="A11681" t="str">
            <v>680.11.00.250-5000.09</v>
          </cell>
          <cell r="B11681" t="str">
            <v>680</v>
          </cell>
          <cell r="C11681" t="str">
            <v>11</v>
          </cell>
          <cell r="D11681" t="str">
            <v>00</v>
          </cell>
          <cell r="E11681" t="str">
            <v>250</v>
          </cell>
          <cell r="F11681" t="str">
            <v>5000.09</v>
          </cell>
          <cell r="G11681" t="str">
            <v>Salaries Mutual Aid Overtime</v>
          </cell>
          <cell r="H11681">
            <v>0</v>
          </cell>
          <cell r="I11681">
            <v>0</v>
          </cell>
          <cell r="J11681">
            <v>0</v>
          </cell>
          <cell r="K11681">
            <v>0</v>
          </cell>
          <cell r="L11681">
            <v>0</v>
          </cell>
          <cell r="M11681">
            <v>0</v>
          </cell>
          <cell r="N11681">
            <v>0</v>
          </cell>
          <cell r="O11681" t="str">
            <v>+++</v>
          </cell>
        </row>
        <row r="11682">
          <cell r="A11682" t="str">
            <v>680.11.00.250-5000.10</v>
          </cell>
          <cell r="B11682" t="str">
            <v>680</v>
          </cell>
          <cell r="C11682" t="str">
            <v>11</v>
          </cell>
          <cell r="D11682" t="str">
            <v>00</v>
          </cell>
          <cell r="E11682" t="str">
            <v>250</v>
          </cell>
          <cell r="F11682" t="str">
            <v>5000.10</v>
          </cell>
          <cell r="G11682" t="str">
            <v>Salaries Furloughs</v>
          </cell>
          <cell r="H11682">
            <v>0</v>
          </cell>
          <cell r="I11682">
            <v>0</v>
          </cell>
          <cell r="J11682">
            <v>0</v>
          </cell>
          <cell r="K11682">
            <v>0</v>
          </cell>
          <cell r="L11682">
            <v>0</v>
          </cell>
          <cell r="M11682">
            <v>0</v>
          </cell>
          <cell r="N11682">
            <v>0</v>
          </cell>
          <cell r="O11682" t="str">
            <v>+++</v>
          </cell>
        </row>
        <row r="11683">
          <cell r="A11683" t="str">
            <v>680.11.00.250-5000.11</v>
          </cell>
          <cell r="B11683" t="str">
            <v>680</v>
          </cell>
          <cell r="C11683" t="str">
            <v>11</v>
          </cell>
          <cell r="D11683" t="str">
            <v>00</v>
          </cell>
          <cell r="E11683" t="str">
            <v>250</v>
          </cell>
          <cell r="F11683" t="str">
            <v>5000.11</v>
          </cell>
          <cell r="G11683" t="str">
            <v>Salaries Worker's Comp</v>
          </cell>
          <cell r="H11683">
            <v>0</v>
          </cell>
          <cell r="I11683">
            <v>0</v>
          </cell>
          <cell r="J11683">
            <v>0</v>
          </cell>
          <cell r="K11683">
            <v>0</v>
          </cell>
          <cell r="L11683">
            <v>0</v>
          </cell>
          <cell r="M11683">
            <v>0</v>
          </cell>
          <cell r="N11683">
            <v>0</v>
          </cell>
          <cell r="O11683" t="str">
            <v>+++</v>
          </cell>
        </row>
        <row r="11684">
          <cell r="A11684" t="str">
            <v>680.11.00.250-5000.12</v>
          </cell>
          <cell r="B11684" t="str">
            <v>680</v>
          </cell>
          <cell r="C11684" t="str">
            <v>11</v>
          </cell>
          <cell r="D11684" t="str">
            <v>00</v>
          </cell>
          <cell r="E11684" t="str">
            <v>250</v>
          </cell>
          <cell r="F11684" t="str">
            <v>5000.12</v>
          </cell>
          <cell r="G11684" t="str">
            <v>Salaries Compensated Absences</v>
          </cell>
          <cell r="H11684">
            <v>0</v>
          </cell>
          <cell r="I11684">
            <v>0</v>
          </cell>
          <cell r="J11684">
            <v>0</v>
          </cell>
          <cell r="K11684">
            <v>0</v>
          </cell>
          <cell r="L11684">
            <v>0</v>
          </cell>
          <cell r="M11684">
            <v>0</v>
          </cell>
          <cell r="N11684">
            <v>0</v>
          </cell>
          <cell r="O11684" t="str">
            <v>+++</v>
          </cell>
        </row>
        <row r="11685">
          <cell r="A11685" t="str">
            <v>680.11.00.250-5100.00</v>
          </cell>
          <cell r="B11685" t="str">
            <v>680</v>
          </cell>
          <cell r="C11685" t="str">
            <v>11</v>
          </cell>
          <cell r="D11685" t="str">
            <v>00</v>
          </cell>
          <cell r="E11685" t="str">
            <v>250</v>
          </cell>
          <cell r="F11685" t="str">
            <v>5100.00</v>
          </cell>
          <cell r="G11685" t="str">
            <v>Benefits PERS Pool Liability</v>
          </cell>
          <cell r="H11685">
            <v>1695</v>
          </cell>
          <cell r="I11685">
            <v>0</v>
          </cell>
          <cell r="J11685">
            <v>1695</v>
          </cell>
          <cell r="K11685">
            <v>0</v>
          </cell>
          <cell r="L11685">
            <v>0</v>
          </cell>
          <cell r="M11685">
            <v>440.88</v>
          </cell>
          <cell r="N11685">
            <v>1254.1199999999999</v>
          </cell>
          <cell r="O11685">
            <v>0.26</v>
          </cell>
        </row>
        <row r="11686">
          <cell r="A11686" t="str">
            <v>680.11.00.250-5100.01</v>
          </cell>
          <cell r="B11686" t="str">
            <v>680</v>
          </cell>
          <cell r="C11686" t="str">
            <v>11</v>
          </cell>
          <cell r="D11686" t="str">
            <v>00</v>
          </cell>
          <cell r="E11686" t="str">
            <v>250</v>
          </cell>
          <cell r="F11686" t="str">
            <v>5100.01</v>
          </cell>
          <cell r="G11686" t="str">
            <v>Benefits Retirement</v>
          </cell>
          <cell r="H11686">
            <v>460</v>
          </cell>
          <cell r="I11686">
            <v>0</v>
          </cell>
          <cell r="J11686">
            <v>460</v>
          </cell>
          <cell r="K11686">
            <v>0</v>
          </cell>
          <cell r="L11686">
            <v>0</v>
          </cell>
          <cell r="M11686">
            <v>126.54</v>
          </cell>
          <cell r="N11686">
            <v>333.46</v>
          </cell>
          <cell r="O11686">
            <v>0.28000000000000003</v>
          </cell>
        </row>
        <row r="11687">
          <cell r="A11687" t="str">
            <v>680.11.00.250-5100.02</v>
          </cell>
          <cell r="B11687" t="str">
            <v>680</v>
          </cell>
          <cell r="C11687" t="str">
            <v>11</v>
          </cell>
          <cell r="D11687" t="str">
            <v>00</v>
          </cell>
          <cell r="E11687" t="str">
            <v>250</v>
          </cell>
          <cell r="F11687" t="str">
            <v>5100.02</v>
          </cell>
          <cell r="G11687" t="str">
            <v>Benefits Health Insurance</v>
          </cell>
          <cell r="H11687">
            <v>595</v>
          </cell>
          <cell r="I11687">
            <v>0</v>
          </cell>
          <cell r="J11687">
            <v>595</v>
          </cell>
          <cell r="K11687">
            <v>0</v>
          </cell>
          <cell r="L11687">
            <v>0</v>
          </cell>
          <cell r="M11687">
            <v>0</v>
          </cell>
          <cell r="N11687">
            <v>595</v>
          </cell>
          <cell r="O11687">
            <v>0</v>
          </cell>
        </row>
        <row r="11688">
          <cell r="A11688" t="str">
            <v>680.11.00.250-5100.03</v>
          </cell>
          <cell r="B11688" t="str">
            <v>680</v>
          </cell>
          <cell r="C11688" t="str">
            <v>11</v>
          </cell>
          <cell r="D11688" t="str">
            <v>00</v>
          </cell>
          <cell r="E11688" t="str">
            <v>250</v>
          </cell>
          <cell r="F11688" t="str">
            <v>5100.03</v>
          </cell>
          <cell r="G11688" t="str">
            <v>Benefits Dental Insurance</v>
          </cell>
          <cell r="H11688">
            <v>40</v>
          </cell>
          <cell r="I11688">
            <v>0</v>
          </cell>
          <cell r="J11688">
            <v>40</v>
          </cell>
          <cell r="K11688">
            <v>0</v>
          </cell>
          <cell r="L11688">
            <v>0</v>
          </cell>
          <cell r="M11688">
            <v>25.56</v>
          </cell>
          <cell r="N11688">
            <v>14.44</v>
          </cell>
          <cell r="O11688">
            <v>0.64</v>
          </cell>
        </row>
        <row r="11689">
          <cell r="A11689" t="str">
            <v>680.11.00.250-5100.04</v>
          </cell>
          <cell r="B11689" t="str">
            <v>680</v>
          </cell>
          <cell r="C11689" t="str">
            <v>11</v>
          </cell>
          <cell r="D11689" t="str">
            <v>00</v>
          </cell>
          <cell r="E11689" t="str">
            <v>250</v>
          </cell>
          <cell r="F11689" t="str">
            <v>5100.04</v>
          </cell>
          <cell r="G11689" t="str">
            <v>Benefits Vision Insurance</v>
          </cell>
          <cell r="H11689">
            <v>10</v>
          </cell>
          <cell r="I11689">
            <v>0</v>
          </cell>
          <cell r="J11689">
            <v>10</v>
          </cell>
          <cell r="K11689">
            <v>0</v>
          </cell>
          <cell r="L11689">
            <v>0</v>
          </cell>
          <cell r="M11689">
            <v>4.2</v>
          </cell>
          <cell r="N11689">
            <v>5.8</v>
          </cell>
          <cell r="O11689">
            <v>0.42</v>
          </cell>
        </row>
        <row r="11690">
          <cell r="A11690" t="str">
            <v>680.11.00.250-5100.05</v>
          </cell>
          <cell r="B11690" t="str">
            <v>680</v>
          </cell>
          <cell r="C11690" t="str">
            <v>11</v>
          </cell>
          <cell r="D11690" t="str">
            <v>00</v>
          </cell>
          <cell r="E11690" t="str">
            <v>250</v>
          </cell>
          <cell r="F11690" t="str">
            <v>5100.05</v>
          </cell>
          <cell r="G11690" t="str">
            <v>Benefits Life Insurance</v>
          </cell>
          <cell r="H11690">
            <v>20</v>
          </cell>
          <cell r="I11690">
            <v>0</v>
          </cell>
          <cell r="J11690">
            <v>20</v>
          </cell>
          <cell r="K11690">
            <v>0</v>
          </cell>
          <cell r="L11690">
            <v>0</v>
          </cell>
          <cell r="M11690">
            <v>4.2300000000000004</v>
          </cell>
          <cell r="N11690">
            <v>15.77</v>
          </cell>
          <cell r="O11690">
            <v>0.21</v>
          </cell>
        </row>
        <row r="11691">
          <cell r="A11691" t="str">
            <v>680.11.00.250-5100.06</v>
          </cell>
          <cell r="B11691" t="str">
            <v>680</v>
          </cell>
          <cell r="C11691" t="str">
            <v>11</v>
          </cell>
          <cell r="D11691" t="str">
            <v>00</v>
          </cell>
          <cell r="E11691" t="str">
            <v>250</v>
          </cell>
          <cell r="F11691" t="str">
            <v>5100.06</v>
          </cell>
          <cell r="G11691" t="str">
            <v>Benefits Worker's Comp</v>
          </cell>
          <cell r="H11691">
            <v>240</v>
          </cell>
          <cell r="I11691">
            <v>0</v>
          </cell>
          <cell r="J11691">
            <v>240</v>
          </cell>
          <cell r="K11691">
            <v>0</v>
          </cell>
          <cell r="L11691">
            <v>0</v>
          </cell>
          <cell r="M11691">
            <v>0</v>
          </cell>
          <cell r="N11691">
            <v>240</v>
          </cell>
          <cell r="O11691">
            <v>0</v>
          </cell>
        </row>
        <row r="11692">
          <cell r="A11692" t="str">
            <v>680.11.00.250-5100.07</v>
          </cell>
          <cell r="B11692" t="str">
            <v>680</v>
          </cell>
          <cell r="C11692" t="str">
            <v>11</v>
          </cell>
          <cell r="D11692" t="str">
            <v>00</v>
          </cell>
          <cell r="E11692" t="str">
            <v>250</v>
          </cell>
          <cell r="F11692" t="str">
            <v>5100.07</v>
          </cell>
          <cell r="G11692" t="str">
            <v>Benefits Long Term Disability</v>
          </cell>
          <cell r="H11692">
            <v>60</v>
          </cell>
          <cell r="I11692">
            <v>0</v>
          </cell>
          <cell r="J11692">
            <v>60</v>
          </cell>
          <cell r="K11692">
            <v>0</v>
          </cell>
          <cell r="L11692">
            <v>0</v>
          </cell>
          <cell r="M11692">
            <v>10.54</v>
          </cell>
          <cell r="N11692">
            <v>49.46</v>
          </cell>
          <cell r="O11692">
            <v>0.18</v>
          </cell>
        </row>
        <row r="11693">
          <cell r="A11693" t="str">
            <v>680.11.00.250-5100.08</v>
          </cell>
          <cell r="B11693" t="str">
            <v>680</v>
          </cell>
          <cell r="C11693" t="str">
            <v>11</v>
          </cell>
          <cell r="D11693" t="str">
            <v>00</v>
          </cell>
          <cell r="E11693" t="str">
            <v>250</v>
          </cell>
          <cell r="F11693" t="str">
            <v>5100.08</v>
          </cell>
          <cell r="G11693" t="str">
            <v>Benefits Deferred Compensation</v>
          </cell>
          <cell r="H11693">
            <v>0</v>
          </cell>
          <cell r="I11693">
            <v>0</v>
          </cell>
          <cell r="J11693">
            <v>0</v>
          </cell>
          <cell r="K11693">
            <v>0</v>
          </cell>
          <cell r="L11693">
            <v>0</v>
          </cell>
          <cell r="M11693">
            <v>105.89</v>
          </cell>
          <cell r="N11693">
            <v>-105.89</v>
          </cell>
          <cell r="O11693" t="str">
            <v>+++</v>
          </cell>
        </row>
        <row r="11694">
          <cell r="A11694" t="str">
            <v>680.11.00.250-5100.09</v>
          </cell>
          <cell r="B11694" t="str">
            <v>680</v>
          </cell>
          <cell r="C11694" t="str">
            <v>11</v>
          </cell>
          <cell r="D11694" t="str">
            <v>00</v>
          </cell>
          <cell r="E11694" t="str">
            <v>250</v>
          </cell>
          <cell r="F11694" t="str">
            <v>5100.09</v>
          </cell>
          <cell r="G11694" t="str">
            <v>Benefits Unemployment Insurance</v>
          </cell>
          <cell r="H11694">
            <v>0</v>
          </cell>
          <cell r="I11694">
            <v>0</v>
          </cell>
          <cell r="J11694">
            <v>0</v>
          </cell>
          <cell r="K11694">
            <v>0</v>
          </cell>
          <cell r="L11694">
            <v>0</v>
          </cell>
          <cell r="M11694">
            <v>0</v>
          </cell>
          <cell r="N11694">
            <v>0</v>
          </cell>
          <cell r="O11694" t="str">
            <v>+++</v>
          </cell>
        </row>
        <row r="11695">
          <cell r="A11695" t="str">
            <v>680.11.00.250-5100.10</v>
          </cell>
          <cell r="B11695" t="str">
            <v>680</v>
          </cell>
          <cell r="C11695" t="str">
            <v>11</v>
          </cell>
          <cell r="D11695" t="str">
            <v>00</v>
          </cell>
          <cell r="E11695" t="str">
            <v>250</v>
          </cell>
          <cell r="F11695" t="str">
            <v>5100.10</v>
          </cell>
          <cell r="G11695" t="str">
            <v>Benefits Uniform Allowance</v>
          </cell>
          <cell r="H11695">
            <v>70</v>
          </cell>
          <cell r="I11695">
            <v>0</v>
          </cell>
          <cell r="J11695">
            <v>70</v>
          </cell>
          <cell r="K11695">
            <v>0</v>
          </cell>
          <cell r="L11695">
            <v>0</v>
          </cell>
          <cell r="M11695">
            <v>0</v>
          </cell>
          <cell r="N11695">
            <v>70</v>
          </cell>
          <cell r="O11695">
            <v>0</v>
          </cell>
        </row>
        <row r="11696">
          <cell r="A11696" t="str">
            <v>680.11.00.250-5100.11</v>
          </cell>
          <cell r="B11696" t="str">
            <v>680</v>
          </cell>
          <cell r="C11696" t="str">
            <v>11</v>
          </cell>
          <cell r="D11696" t="str">
            <v>00</v>
          </cell>
          <cell r="E11696" t="str">
            <v>250</v>
          </cell>
          <cell r="F11696" t="str">
            <v>5100.11</v>
          </cell>
          <cell r="G11696" t="str">
            <v>Benefits Medicare</v>
          </cell>
          <cell r="H11696">
            <v>130</v>
          </cell>
          <cell r="I11696">
            <v>0</v>
          </cell>
          <cell r="J11696">
            <v>130</v>
          </cell>
          <cell r="K11696">
            <v>0</v>
          </cell>
          <cell r="L11696">
            <v>0</v>
          </cell>
          <cell r="M11696">
            <v>38.64</v>
          </cell>
          <cell r="N11696">
            <v>91.36</v>
          </cell>
          <cell r="O11696">
            <v>0.3</v>
          </cell>
        </row>
        <row r="11697">
          <cell r="A11697" t="str">
            <v>680.11.00.250-5100.12</v>
          </cell>
          <cell r="B11697" t="str">
            <v>680</v>
          </cell>
          <cell r="C11697" t="str">
            <v>11</v>
          </cell>
          <cell r="D11697" t="str">
            <v>00</v>
          </cell>
          <cell r="E11697" t="str">
            <v>250</v>
          </cell>
          <cell r="F11697" t="str">
            <v>5100.12</v>
          </cell>
          <cell r="G11697" t="str">
            <v>Benefits Annual Physical Exam</v>
          </cell>
          <cell r="H11697">
            <v>0</v>
          </cell>
          <cell r="I11697">
            <v>0</v>
          </cell>
          <cell r="J11697">
            <v>0</v>
          </cell>
          <cell r="K11697">
            <v>0</v>
          </cell>
          <cell r="L11697">
            <v>0</v>
          </cell>
          <cell r="M11697">
            <v>0</v>
          </cell>
          <cell r="N11697">
            <v>0</v>
          </cell>
          <cell r="O11697" t="str">
            <v>+++</v>
          </cell>
        </row>
        <row r="11698">
          <cell r="A11698" t="str">
            <v>680.11.00.250-5100.13</v>
          </cell>
          <cell r="B11698" t="str">
            <v>680</v>
          </cell>
          <cell r="C11698" t="str">
            <v>11</v>
          </cell>
          <cell r="D11698" t="str">
            <v>00</v>
          </cell>
          <cell r="E11698" t="str">
            <v>250</v>
          </cell>
          <cell r="F11698" t="str">
            <v>5100.13</v>
          </cell>
          <cell r="G11698" t="str">
            <v>Benefits Employee Assistance Program</v>
          </cell>
          <cell r="H11698">
            <v>0</v>
          </cell>
          <cell r="I11698">
            <v>0</v>
          </cell>
          <cell r="J11698">
            <v>0</v>
          </cell>
          <cell r="K11698">
            <v>0</v>
          </cell>
          <cell r="L11698">
            <v>0</v>
          </cell>
          <cell r="M11698">
            <v>0</v>
          </cell>
          <cell r="N11698">
            <v>0</v>
          </cell>
          <cell r="O11698" t="str">
            <v>+++</v>
          </cell>
        </row>
        <row r="11699">
          <cell r="A11699" t="str">
            <v>680.11.00.250-5100.14</v>
          </cell>
          <cell r="B11699" t="str">
            <v>680</v>
          </cell>
          <cell r="C11699" t="str">
            <v>11</v>
          </cell>
          <cell r="D11699" t="str">
            <v>00</v>
          </cell>
          <cell r="E11699" t="str">
            <v>250</v>
          </cell>
          <cell r="F11699" t="str">
            <v>5100.14</v>
          </cell>
          <cell r="G11699" t="str">
            <v>Benefits PPE</v>
          </cell>
          <cell r="H11699">
            <v>0</v>
          </cell>
          <cell r="I11699">
            <v>0</v>
          </cell>
          <cell r="J11699">
            <v>0</v>
          </cell>
          <cell r="K11699">
            <v>0</v>
          </cell>
          <cell r="L11699">
            <v>0</v>
          </cell>
          <cell r="M11699">
            <v>0</v>
          </cell>
          <cell r="N11699">
            <v>0</v>
          </cell>
          <cell r="O11699" t="str">
            <v>+++</v>
          </cell>
        </row>
        <row r="11700">
          <cell r="A11700" t="str">
            <v>680.11.00.250-5100.15</v>
          </cell>
          <cell r="B11700" t="str">
            <v>680</v>
          </cell>
          <cell r="C11700" t="str">
            <v>11</v>
          </cell>
          <cell r="D11700" t="str">
            <v>00</v>
          </cell>
          <cell r="E11700" t="str">
            <v>250</v>
          </cell>
          <cell r="F11700" t="str">
            <v>5100.15</v>
          </cell>
          <cell r="G11700" t="str">
            <v>Benefits Cell Phone Allowance</v>
          </cell>
          <cell r="H11700">
            <v>101</v>
          </cell>
          <cell r="I11700">
            <v>0</v>
          </cell>
          <cell r="J11700">
            <v>101</v>
          </cell>
          <cell r="K11700">
            <v>0</v>
          </cell>
          <cell r="L11700">
            <v>0</v>
          </cell>
          <cell r="M11700">
            <v>25.2</v>
          </cell>
          <cell r="N11700">
            <v>75.8</v>
          </cell>
          <cell r="O11700">
            <v>0.25</v>
          </cell>
        </row>
        <row r="11701">
          <cell r="A11701" t="str">
            <v>680.11.00.250-5100.16</v>
          </cell>
          <cell r="B11701" t="str">
            <v>680</v>
          </cell>
          <cell r="C11701" t="str">
            <v>11</v>
          </cell>
          <cell r="D11701" t="str">
            <v>00</v>
          </cell>
          <cell r="E11701" t="str">
            <v>250</v>
          </cell>
          <cell r="F11701" t="str">
            <v>5100.16</v>
          </cell>
          <cell r="G11701" t="str">
            <v>Benefits 1959 Survivor Retirement</v>
          </cell>
          <cell r="H11701">
            <v>0</v>
          </cell>
          <cell r="I11701">
            <v>0</v>
          </cell>
          <cell r="J11701">
            <v>0</v>
          </cell>
          <cell r="K11701">
            <v>0</v>
          </cell>
          <cell r="L11701">
            <v>0</v>
          </cell>
          <cell r="M11701">
            <v>0</v>
          </cell>
          <cell r="N11701">
            <v>0</v>
          </cell>
          <cell r="O11701" t="str">
            <v>+++</v>
          </cell>
        </row>
        <row r="11702">
          <cell r="A11702" t="str">
            <v>680.11.00.250-5100.17</v>
          </cell>
          <cell r="B11702" t="str">
            <v>680</v>
          </cell>
          <cell r="C11702" t="str">
            <v>11</v>
          </cell>
          <cell r="D11702" t="str">
            <v>00</v>
          </cell>
          <cell r="E11702" t="str">
            <v>250</v>
          </cell>
          <cell r="F11702" t="str">
            <v>5100.17</v>
          </cell>
          <cell r="G11702" t="str">
            <v>Benefits Other Post Employment Benefits</v>
          </cell>
          <cell r="H11702">
            <v>0</v>
          </cell>
          <cell r="I11702">
            <v>0</v>
          </cell>
          <cell r="J11702">
            <v>0</v>
          </cell>
          <cell r="K11702">
            <v>0</v>
          </cell>
          <cell r="L11702">
            <v>0</v>
          </cell>
          <cell r="M11702">
            <v>0</v>
          </cell>
          <cell r="N11702">
            <v>0</v>
          </cell>
          <cell r="O11702" t="str">
            <v>+++</v>
          </cell>
        </row>
        <row r="11703">
          <cell r="A11703" t="str">
            <v>680.40.50.001-5000.01</v>
          </cell>
          <cell r="B11703" t="str">
            <v>680</v>
          </cell>
          <cell r="C11703" t="str">
            <v>40</v>
          </cell>
          <cell r="D11703" t="str">
            <v>50</v>
          </cell>
          <cell r="E11703" t="str">
            <v>001</v>
          </cell>
          <cell r="F11703" t="str">
            <v>5000.01</v>
          </cell>
          <cell r="G11703" t="str">
            <v>Salaries Regular</v>
          </cell>
          <cell r="H11703">
            <v>112389</v>
          </cell>
          <cell r="I11703">
            <v>0</v>
          </cell>
          <cell r="J11703">
            <v>112389</v>
          </cell>
          <cell r="K11703">
            <v>0</v>
          </cell>
          <cell r="L11703">
            <v>0</v>
          </cell>
          <cell r="M11703">
            <v>29437.63</v>
          </cell>
          <cell r="N11703">
            <v>82951.37</v>
          </cell>
          <cell r="O11703">
            <v>0.26</v>
          </cell>
        </row>
        <row r="11704">
          <cell r="A11704" t="str">
            <v>680.40.50.001-5000.02</v>
          </cell>
          <cell r="B11704" t="str">
            <v>680</v>
          </cell>
          <cell r="C11704" t="str">
            <v>40</v>
          </cell>
          <cell r="D11704" t="str">
            <v>50</v>
          </cell>
          <cell r="E11704" t="str">
            <v>001</v>
          </cell>
          <cell r="F11704" t="str">
            <v>5000.02</v>
          </cell>
          <cell r="G11704" t="str">
            <v>Salaries Part Time</v>
          </cell>
          <cell r="H11704">
            <v>0</v>
          </cell>
          <cell r="I11704">
            <v>0</v>
          </cell>
          <cell r="J11704">
            <v>0</v>
          </cell>
          <cell r="K11704">
            <v>0</v>
          </cell>
          <cell r="L11704">
            <v>0</v>
          </cell>
          <cell r="M11704">
            <v>0</v>
          </cell>
          <cell r="N11704">
            <v>0</v>
          </cell>
          <cell r="O11704" t="str">
            <v>+++</v>
          </cell>
        </row>
        <row r="11705">
          <cell r="A11705" t="str">
            <v>680.40.50.001-5000.03</v>
          </cell>
          <cell r="B11705" t="str">
            <v>680</v>
          </cell>
          <cell r="C11705" t="str">
            <v>40</v>
          </cell>
          <cell r="D11705" t="str">
            <v>50</v>
          </cell>
          <cell r="E11705" t="str">
            <v>001</v>
          </cell>
          <cell r="F11705" t="str">
            <v>5000.03</v>
          </cell>
          <cell r="G11705" t="str">
            <v>Salaries Overtime</v>
          </cell>
          <cell r="H11705">
            <v>105</v>
          </cell>
          <cell r="I11705">
            <v>0</v>
          </cell>
          <cell r="J11705">
            <v>105</v>
          </cell>
          <cell r="K11705">
            <v>0</v>
          </cell>
          <cell r="L11705">
            <v>0</v>
          </cell>
          <cell r="M11705">
            <v>41.85</v>
          </cell>
          <cell r="N11705">
            <v>63.15</v>
          </cell>
          <cell r="O11705">
            <v>0.4</v>
          </cell>
        </row>
        <row r="11706">
          <cell r="A11706" t="str">
            <v>680.40.50.001-5000.04</v>
          </cell>
          <cell r="B11706" t="str">
            <v>680</v>
          </cell>
          <cell r="C11706" t="str">
            <v>40</v>
          </cell>
          <cell r="D11706" t="str">
            <v>50</v>
          </cell>
          <cell r="E11706" t="str">
            <v>001</v>
          </cell>
          <cell r="F11706" t="str">
            <v>5000.04</v>
          </cell>
          <cell r="G11706" t="str">
            <v>Salaries Holiday Pay</v>
          </cell>
          <cell r="H11706">
            <v>0</v>
          </cell>
          <cell r="I11706">
            <v>0</v>
          </cell>
          <cell r="J11706">
            <v>0</v>
          </cell>
          <cell r="K11706">
            <v>0</v>
          </cell>
          <cell r="L11706">
            <v>0</v>
          </cell>
          <cell r="M11706">
            <v>0</v>
          </cell>
          <cell r="N11706">
            <v>0</v>
          </cell>
          <cell r="O11706" t="str">
            <v>+++</v>
          </cell>
        </row>
        <row r="11707">
          <cell r="A11707" t="str">
            <v>680.40.50.001-5000.05</v>
          </cell>
          <cell r="B11707" t="str">
            <v>680</v>
          </cell>
          <cell r="C11707" t="str">
            <v>40</v>
          </cell>
          <cell r="D11707" t="str">
            <v>50</v>
          </cell>
          <cell r="E11707" t="str">
            <v>001</v>
          </cell>
          <cell r="F11707" t="str">
            <v>5000.05</v>
          </cell>
          <cell r="G11707" t="str">
            <v>Salaries Duty Pay</v>
          </cell>
          <cell r="H11707">
            <v>0</v>
          </cell>
          <cell r="I11707">
            <v>0</v>
          </cell>
          <cell r="J11707">
            <v>0</v>
          </cell>
          <cell r="K11707">
            <v>0</v>
          </cell>
          <cell r="L11707">
            <v>0</v>
          </cell>
          <cell r="M11707">
            <v>0</v>
          </cell>
          <cell r="N11707">
            <v>0</v>
          </cell>
          <cell r="O11707" t="str">
            <v>+++</v>
          </cell>
        </row>
        <row r="11708">
          <cell r="A11708" t="str">
            <v>680.40.50.001-5000.06</v>
          </cell>
          <cell r="B11708" t="str">
            <v>680</v>
          </cell>
          <cell r="C11708" t="str">
            <v>40</v>
          </cell>
          <cell r="D11708" t="str">
            <v>50</v>
          </cell>
          <cell r="E11708" t="str">
            <v>001</v>
          </cell>
          <cell r="F11708" t="str">
            <v>5000.06</v>
          </cell>
          <cell r="G11708" t="str">
            <v>Salaries Out of Class</v>
          </cell>
          <cell r="H11708">
            <v>0</v>
          </cell>
          <cell r="I11708">
            <v>0</v>
          </cell>
          <cell r="J11708">
            <v>0</v>
          </cell>
          <cell r="K11708">
            <v>0</v>
          </cell>
          <cell r="L11708">
            <v>0</v>
          </cell>
          <cell r="M11708">
            <v>92.15</v>
          </cell>
          <cell r="N11708">
            <v>-92.15</v>
          </cell>
          <cell r="O11708" t="str">
            <v>+++</v>
          </cell>
        </row>
        <row r="11709">
          <cell r="A11709" t="str">
            <v>680.40.50.001-5000.07</v>
          </cell>
          <cell r="B11709" t="str">
            <v>680</v>
          </cell>
          <cell r="C11709" t="str">
            <v>40</v>
          </cell>
          <cell r="D11709" t="str">
            <v>50</v>
          </cell>
          <cell r="E11709" t="str">
            <v>001</v>
          </cell>
          <cell r="F11709" t="str">
            <v>5000.07</v>
          </cell>
          <cell r="G11709" t="str">
            <v>Salaries Admin Leave Pay</v>
          </cell>
          <cell r="H11709">
            <v>2200</v>
          </cell>
          <cell r="I11709">
            <v>0</v>
          </cell>
          <cell r="J11709">
            <v>2200</v>
          </cell>
          <cell r="K11709">
            <v>0</v>
          </cell>
          <cell r="L11709">
            <v>0</v>
          </cell>
          <cell r="M11709">
            <v>0</v>
          </cell>
          <cell r="N11709">
            <v>2200</v>
          </cell>
          <cell r="O11709">
            <v>0</v>
          </cell>
        </row>
        <row r="11710">
          <cell r="A11710" t="str">
            <v>680.40.50.001-5000.08</v>
          </cell>
          <cell r="B11710" t="str">
            <v>680</v>
          </cell>
          <cell r="C11710" t="str">
            <v>40</v>
          </cell>
          <cell r="D11710" t="str">
            <v>50</v>
          </cell>
          <cell r="E11710" t="str">
            <v>001</v>
          </cell>
          <cell r="F11710" t="str">
            <v>5000.08</v>
          </cell>
          <cell r="G11710" t="str">
            <v>Salaries Longevity Pay</v>
          </cell>
          <cell r="H11710">
            <v>1150</v>
          </cell>
          <cell r="I11710">
            <v>0</v>
          </cell>
          <cell r="J11710">
            <v>1150</v>
          </cell>
          <cell r="K11710">
            <v>0</v>
          </cell>
          <cell r="L11710">
            <v>0</v>
          </cell>
          <cell r="M11710">
            <v>0</v>
          </cell>
          <cell r="N11710">
            <v>1150</v>
          </cell>
          <cell r="O11710">
            <v>0</v>
          </cell>
        </row>
        <row r="11711">
          <cell r="A11711" t="str">
            <v>680.40.50.001-5000.09</v>
          </cell>
          <cell r="B11711" t="str">
            <v>680</v>
          </cell>
          <cell r="C11711" t="str">
            <v>40</v>
          </cell>
          <cell r="D11711" t="str">
            <v>50</v>
          </cell>
          <cell r="E11711" t="str">
            <v>001</v>
          </cell>
          <cell r="F11711" t="str">
            <v>5000.09</v>
          </cell>
          <cell r="G11711" t="str">
            <v>Salaries Mutual Aid Overtime</v>
          </cell>
          <cell r="H11711">
            <v>0</v>
          </cell>
          <cell r="I11711">
            <v>0</v>
          </cell>
          <cell r="J11711">
            <v>0</v>
          </cell>
          <cell r="K11711">
            <v>0</v>
          </cell>
          <cell r="L11711">
            <v>0</v>
          </cell>
          <cell r="M11711">
            <v>0</v>
          </cell>
          <cell r="N11711">
            <v>0</v>
          </cell>
          <cell r="O11711" t="str">
            <v>+++</v>
          </cell>
        </row>
        <row r="11712">
          <cell r="A11712" t="str">
            <v>680.40.50.001-5000.10</v>
          </cell>
          <cell r="B11712" t="str">
            <v>680</v>
          </cell>
          <cell r="C11712" t="str">
            <v>40</v>
          </cell>
          <cell r="D11712" t="str">
            <v>50</v>
          </cell>
          <cell r="E11712" t="str">
            <v>001</v>
          </cell>
          <cell r="F11712" t="str">
            <v>5000.10</v>
          </cell>
          <cell r="G11712" t="str">
            <v>Salaries Furloughs</v>
          </cell>
          <cell r="H11712">
            <v>0</v>
          </cell>
          <cell r="I11712">
            <v>0</v>
          </cell>
          <cell r="J11712">
            <v>0</v>
          </cell>
          <cell r="K11712">
            <v>0</v>
          </cell>
          <cell r="L11712">
            <v>0</v>
          </cell>
          <cell r="M11712">
            <v>0</v>
          </cell>
          <cell r="N11712">
            <v>0</v>
          </cell>
          <cell r="O11712" t="str">
            <v>+++</v>
          </cell>
        </row>
        <row r="11713">
          <cell r="A11713" t="str">
            <v>680.40.50.001-5000.11</v>
          </cell>
          <cell r="B11713" t="str">
            <v>680</v>
          </cell>
          <cell r="C11713" t="str">
            <v>40</v>
          </cell>
          <cell r="D11713" t="str">
            <v>50</v>
          </cell>
          <cell r="E11713" t="str">
            <v>001</v>
          </cell>
          <cell r="F11713" t="str">
            <v>5000.11</v>
          </cell>
          <cell r="G11713" t="str">
            <v>Salaries Worker's Comp</v>
          </cell>
          <cell r="H11713">
            <v>0</v>
          </cell>
          <cell r="I11713">
            <v>0</v>
          </cell>
          <cell r="J11713">
            <v>0</v>
          </cell>
          <cell r="K11713">
            <v>0</v>
          </cell>
          <cell r="L11713">
            <v>0</v>
          </cell>
          <cell r="M11713">
            <v>0</v>
          </cell>
          <cell r="N11713">
            <v>0</v>
          </cell>
          <cell r="O11713" t="str">
            <v>+++</v>
          </cell>
        </row>
        <row r="11714">
          <cell r="A11714" t="str">
            <v>680.40.50.001-5000.12</v>
          </cell>
          <cell r="B11714" t="str">
            <v>680</v>
          </cell>
          <cell r="C11714" t="str">
            <v>40</v>
          </cell>
          <cell r="D11714" t="str">
            <v>50</v>
          </cell>
          <cell r="E11714" t="str">
            <v>001</v>
          </cell>
          <cell r="F11714" t="str">
            <v>5000.12</v>
          </cell>
          <cell r="G11714" t="str">
            <v>Salaries Compensated Absences</v>
          </cell>
          <cell r="H11714">
            <v>0</v>
          </cell>
          <cell r="I11714">
            <v>0</v>
          </cell>
          <cell r="J11714">
            <v>0</v>
          </cell>
          <cell r="K11714">
            <v>0</v>
          </cell>
          <cell r="L11714">
            <v>0</v>
          </cell>
          <cell r="M11714">
            <v>0</v>
          </cell>
          <cell r="N11714">
            <v>0</v>
          </cell>
          <cell r="O11714" t="str">
            <v>+++</v>
          </cell>
        </row>
        <row r="11715">
          <cell r="A11715" t="str">
            <v>680.40.50.001-5000.99</v>
          </cell>
          <cell r="B11715" t="str">
            <v>680</v>
          </cell>
          <cell r="C11715" t="str">
            <v>40</v>
          </cell>
          <cell r="D11715" t="str">
            <v>50</v>
          </cell>
          <cell r="E11715" t="str">
            <v>001</v>
          </cell>
          <cell r="F11715" t="str">
            <v>5000.99</v>
          </cell>
          <cell r="G11715" t="str">
            <v>Salaries New Personnel Requests</v>
          </cell>
          <cell r="H11715">
            <v>0</v>
          </cell>
          <cell r="I11715">
            <v>0</v>
          </cell>
          <cell r="J11715">
            <v>0</v>
          </cell>
          <cell r="K11715">
            <v>0</v>
          </cell>
          <cell r="L11715">
            <v>0</v>
          </cell>
          <cell r="M11715">
            <v>0</v>
          </cell>
          <cell r="N11715">
            <v>0</v>
          </cell>
          <cell r="O11715" t="str">
            <v>+++</v>
          </cell>
        </row>
        <row r="11716">
          <cell r="A11716" t="str">
            <v>680.40.50.001-5100.00</v>
          </cell>
          <cell r="B11716" t="str">
            <v>680</v>
          </cell>
          <cell r="C11716" t="str">
            <v>40</v>
          </cell>
          <cell r="D11716" t="str">
            <v>50</v>
          </cell>
          <cell r="E11716" t="str">
            <v>001</v>
          </cell>
          <cell r="F11716" t="str">
            <v>5100.00</v>
          </cell>
          <cell r="G11716" t="str">
            <v>Benefits PERS Pool Liability</v>
          </cell>
          <cell r="H11716">
            <v>22685</v>
          </cell>
          <cell r="I11716">
            <v>0</v>
          </cell>
          <cell r="J11716">
            <v>22685</v>
          </cell>
          <cell r="K11716">
            <v>0</v>
          </cell>
          <cell r="L11716">
            <v>0</v>
          </cell>
          <cell r="M11716">
            <v>5529.67</v>
          </cell>
          <cell r="N11716">
            <v>17155.330000000002</v>
          </cell>
          <cell r="O11716">
            <v>0.24</v>
          </cell>
        </row>
        <row r="11717">
          <cell r="A11717" t="str">
            <v>680.40.50.001-5100.01</v>
          </cell>
          <cell r="B11717" t="str">
            <v>680</v>
          </cell>
          <cell r="C11717" t="str">
            <v>40</v>
          </cell>
          <cell r="D11717" t="str">
            <v>50</v>
          </cell>
          <cell r="E11717" t="str">
            <v>001</v>
          </cell>
          <cell r="F11717" t="str">
            <v>5100.01</v>
          </cell>
          <cell r="G11717" t="str">
            <v>Benefits Retirement</v>
          </cell>
          <cell r="H11717">
            <v>5950</v>
          </cell>
          <cell r="I11717">
            <v>0</v>
          </cell>
          <cell r="J11717">
            <v>5950</v>
          </cell>
          <cell r="K11717">
            <v>0</v>
          </cell>
          <cell r="L11717">
            <v>0</v>
          </cell>
          <cell r="M11717">
            <v>2307.35</v>
          </cell>
          <cell r="N11717">
            <v>3642.65</v>
          </cell>
          <cell r="O11717">
            <v>0.39</v>
          </cell>
        </row>
        <row r="11718">
          <cell r="A11718" t="str">
            <v>680.40.50.001-5100.02</v>
          </cell>
          <cell r="B11718" t="str">
            <v>680</v>
          </cell>
          <cell r="C11718" t="str">
            <v>40</v>
          </cell>
          <cell r="D11718" t="str">
            <v>50</v>
          </cell>
          <cell r="E11718" t="str">
            <v>001</v>
          </cell>
          <cell r="F11718" t="str">
            <v>5100.02</v>
          </cell>
          <cell r="G11718" t="str">
            <v>Benefits Health Insurance</v>
          </cell>
          <cell r="H11718">
            <v>14305</v>
          </cell>
          <cell r="I11718">
            <v>0</v>
          </cell>
          <cell r="J11718">
            <v>14305</v>
          </cell>
          <cell r="K11718">
            <v>0</v>
          </cell>
          <cell r="L11718">
            <v>0</v>
          </cell>
          <cell r="M11718">
            <v>3021.18</v>
          </cell>
          <cell r="N11718">
            <v>11283.82</v>
          </cell>
          <cell r="O11718">
            <v>0.21</v>
          </cell>
        </row>
        <row r="11719">
          <cell r="A11719" t="str">
            <v>680.40.50.001-5100.03</v>
          </cell>
          <cell r="B11719" t="str">
            <v>680</v>
          </cell>
          <cell r="C11719" t="str">
            <v>40</v>
          </cell>
          <cell r="D11719" t="str">
            <v>50</v>
          </cell>
          <cell r="E11719" t="str">
            <v>001</v>
          </cell>
          <cell r="F11719" t="str">
            <v>5100.03</v>
          </cell>
          <cell r="G11719" t="str">
            <v>Benefits Dental Insurance</v>
          </cell>
          <cell r="H11719">
            <v>1000</v>
          </cell>
          <cell r="I11719">
            <v>0</v>
          </cell>
          <cell r="J11719">
            <v>1000</v>
          </cell>
          <cell r="K11719">
            <v>0</v>
          </cell>
          <cell r="L11719">
            <v>0</v>
          </cell>
          <cell r="M11719">
            <v>210.73</v>
          </cell>
          <cell r="N11719">
            <v>789.27</v>
          </cell>
          <cell r="O11719">
            <v>0.21</v>
          </cell>
        </row>
        <row r="11720">
          <cell r="A11720" t="str">
            <v>680.40.50.001-5100.04</v>
          </cell>
          <cell r="B11720" t="str">
            <v>680</v>
          </cell>
          <cell r="C11720" t="str">
            <v>40</v>
          </cell>
          <cell r="D11720" t="str">
            <v>50</v>
          </cell>
          <cell r="E11720" t="str">
            <v>001</v>
          </cell>
          <cell r="F11720" t="str">
            <v>5100.04</v>
          </cell>
          <cell r="G11720" t="str">
            <v>Benefits Vision Insurance</v>
          </cell>
          <cell r="H11720">
            <v>165</v>
          </cell>
          <cell r="I11720">
            <v>0</v>
          </cell>
          <cell r="J11720">
            <v>165</v>
          </cell>
          <cell r="K11720">
            <v>0</v>
          </cell>
          <cell r="L11720">
            <v>0</v>
          </cell>
          <cell r="M11720">
            <v>38.21</v>
          </cell>
          <cell r="N11720">
            <v>126.79</v>
          </cell>
          <cell r="O11720">
            <v>0.23</v>
          </cell>
        </row>
        <row r="11721">
          <cell r="A11721" t="str">
            <v>680.40.50.001-5100.05</v>
          </cell>
          <cell r="B11721" t="str">
            <v>680</v>
          </cell>
          <cell r="C11721" t="str">
            <v>40</v>
          </cell>
          <cell r="D11721" t="str">
            <v>50</v>
          </cell>
          <cell r="E11721" t="str">
            <v>001</v>
          </cell>
          <cell r="F11721" t="str">
            <v>5100.05</v>
          </cell>
          <cell r="G11721" t="str">
            <v>Benefits Life Insurance</v>
          </cell>
          <cell r="H11721">
            <v>220</v>
          </cell>
          <cell r="I11721">
            <v>0</v>
          </cell>
          <cell r="J11721">
            <v>220</v>
          </cell>
          <cell r="K11721">
            <v>0</v>
          </cell>
          <cell r="L11721">
            <v>0</v>
          </cell>
          <cell r="M11721">
            <v>35.409999999999997</v>
          </cell>
          <cell r="N11721">
            <v>184.59</v>
          </cell>
          <cell r="O11721">
            <v>0.16</v>
          </cell>
        </row>
        <row r="11722">
          <cell r="A11722" t="str">
            <v>680.40.50.001-5100.06</v>
          </cell>
          <cell r="B11722" t="str">
            <v>680</v>
          </cell>
          <cell r="C11722" t="str">
            <v>40</v>
          </cell>
          <cell r="D11722" t="str">
            <v>50</v>
          </cell>
          <cell r="E11722" t="str">
            <v>001</v>
          </cell>
          <cell r="F11722" t="str">
            <v>5100.06</v>
          </cell>
          <cell r="G11722" t="str">
            <v>Benefits Worker's Comp</v>
          </cell>
          <cell r="H11722">
            <v>3420</v>
          </cell>
          <cell r="I11722">
            <v>0</v>
          </cell>
          <cell r="J11722">
            <v>3420</v>
          </cell>
          <cell r="K11722">
            <v>0</v>
          </cell>
          <cell r="L11722">
            <v>0</v>
          </cell>
          <cell r="M11722">
            <v>0</v>
          </cell>
          <cell r="N11722">
            <v>3420</v>
          </cell>
          <cell r="O11722">
            <v>0</v>
          </cell>
        </row>
        <row r="11723">
          <cell r="A11723" t="str">
            <v>680.40.50.001-5100.07</v>
          </cell>
          <cell r="B11723" t="str">
            <v>680</v>
          </cell>
          <cell r="C11723" t="str">
            <v>40</v>
          </cell>
          <cell r="D11723" t="str">
            <v>50</v>
          </cell>
          <cell r="E11723" t="str">
            <v>001</v>
          </cell>
          <cell r="F11723" t="str">
            <v>5100.07</v>
          </cell>
          <cell r="G11723" t="str">
            <v>Benefits Long Term Disability</v>
          </cell>
          <cell r="H11723">
            <v>500</v>
          </cell>
          <cell r="I11723">
            <v>0</v>
          </cell>
          <cell r="J11723">
            <v>500</v>
          </cell>
          <cell r="K11723">
            <v>0</v>
          </cell>
          <cell r="L11723">
            <v>0</v>
          </cell>
          <cell r="M11723">
            <v>70.510000000000005</v>
          </cell>
          <cell r="N11723">
            <v>429.49</v>
          </cell>
          <cell r="O11723">
            <v>0.14000000000000001</v>
          </cell>
        </row>
        <row r="11724">
          <cell r="A11724" t="str">
            <v>680.40.50.001-5100.08</v>
          </cell>
          <cell r="B11724" t="str">
            <v>680</v>
          </cell>
          <cell r="C11724" t="str">
            <v>40</v>
          </cell>
          <cell r="D11724" t="str">
            <v>50</v>
          </cell>
          <cell r="E11724" t="str">
            <v>001</v>
          </cell>
          <cell r="F11724" t="str">
            <v>5100.08</v>
          </cell>
          <cell r="G11724" t="str">
            <v>Benefits Deferred Compensation</v>
          </cell>
          <cell r="H11724">
            <v>2365</v>
          </cell>
          <cell r="I11724">
            <v>0</v>
          </cell>
          <cell r="J11724">
            <v>2365</v>
          </cell>
          <cell r="K11724">
            <v>0</v>
          </cell>
          <cell r="L11724">
            <v>0</v>
          </cell>
          <cell r="M11724">
            <v>404.87</v>
          </cell>
          <cell r="N11724">
            <v>1960.13</v>
          </cell>
          <cell r="O11724">
            <v>0.17</v>
          </cell>
        </row>
        <row r="11725">
          <cell r="A11725" t="str">
            <v>680.40.50.001-5100.09</v>
          </cell>
          <cell r="B11725" t="str">
            <v>680</v>
          </cell>
          <cell r="C11725" t="str">
            <v>40</v>
          </cell>
          <cell r="D11725" t="str">
            <v>50</v>
          </cell>
          <cell r="E11725" t="str">
            <v>001</v>
          </cell>
          <cell r="F11725" t="str">
            <v>5100.09</v>
          </cell>
          <cell r="G11725" t="str">
            <v>Benefits Unemployment Insurance</v>
          </cell>
          <cell r="H11725">
            <v>0</v>
          </cell>
          <cell r="I11725">
            <v>0</v>
          </cell>
          <cell r="J11725">
            <v>0</v>
          </cell>
          <cell r="K11725">
            <v>0</v>
          </cell>
          <cell r="L11725">
            <v>0</v>
          </cell>
          <cell r="M11725">
            <v>0</v>
          </cell>
          <cell r="N11725">
            <v>0</v>
          </cell>
          <cell r="O11725" t="str">
            <v>+++</v>
          </cell>
        </row>
        <row r="11726">
          <cell r="A11726" t="str">
            <v>680.40.50.001-5100.10</v>
          </cell>
          <cell r="B11726" t="str">
            <v>680</v>
          </cell>
          <cell r="C11726" t="str">
            <v>40</v>
          </cell>
          <cell r="D11726" t="str">
            <v>50</v>
          </cell>
          <cell r="E11726" t="str">
            <v>001</v>
          </cell>
          <cell r="F11726" t="str">
            <v>5100.10</v>
          </cell>
          <cell r="G11726" t="str">
            <v>Benefits Uniform Allowance</v>
          </cell>
          <cell r="H11726">
            <v>0</v>
          </cell>
          <cell r="I11726">
            <v>0</v>
          </cell>
          <cell r="J11726">
            <v>0</v>
          </cell>
          <cell r="K11726">
            <v>0</v>
          </cell>
          <cell r="L11726">
            <v>0</v>
          </cell>
          <cell r="M11726">
            <v>0</v>
          </cell>
          <cell r="N11726">
            <v>0</v>
          </cell>
          <cell r="O11726" t="str">
            <v>+++</v>
          </cell>
        </row>
        <row r="11727">
          <cell r="A11727" t="str">
            <v>680.40.50.001-5100.11</v>
          </cell>
          <cell r="B11727" t="str">
            <v>680</v>
          </cell>
          <cell r="C11727" t="str">
            <v>40</v>
          </cell>
          <cell r="D11727" t="str">
            <v>50</v>
          </cell>
          <cell r="E11727" t="str">
            <v>001</v>
          </cell>
          <cell r="F11727" t="str">
            <v>5100.11</v>
          </cell>
          <cell r="G11727" t="str">
            <v>Benefits Medicare</v>
          </cell>
          <cell r="H11727">
            <v>1750</v>
          </cell>
          <cell r="I11727">
            <v>0</v>
          </cell>
          <cell r="J11727">
            <v>1750</v>
          </cell>
          <cell r="K11727">
            <v>0</v>
          </cell>
          <cell r="L11727">
            <v>0</v>
          </cell>
          <cell r="M11727">
            <v>432.14</v>
          </cell>
          <cell r="N11727">
            <v>1317.86</v>
          </cell>
          <cell r="O11727">
            <v>0.25</v>
          </cell>
        </row>
        <row r="11728">
          <cell r="A11728" t="str">
            <v>680.40.50.001-5100.12</v>
          </cell>
          <cell r="B11728" t="str">
            <v>680</v>
          </cell>
          <cell r="C11728" t="str">
            <v>40</v>
          </cell>
          <cell r="D11728" t="str">
            <v>50</v>
          </cell>
          <cell r="E11728" t="str">
            <v>001</v>
          </cell>
          <cell r="F11728" t="str">
            <v>5100.12</v>
          </cell>
          <cell r="G11728" t="str">
            <v>Benefits Annual Physical Exam</v>
          </cell>
          <cell r="H11728">
            <v>0</v>
          </cell>
          <cell r="I11728">
            <v>0</v>
          </cell>
          <cell r="J11728">
            <v>0</v>
          </cell>
          <cell r="K11728">
            <v>0</v>
          </cell>
          <cell r="L11728">
            <v>0</v>
          </cell>
          <cell r="M11728">
            <v>0</v>
          </cell>
          <cell r="N11728">
            <v>0</v>
          </cell>
          <cell r="O11728" t="str">
            <v>+++</v>
          </cell>
        </row>
        <row r="11729">
          <cell r="A11729" t="str">
            <v>680.40.50.001-5100.13</v>
          </cell>
          <cell r="B11729" t="str">
            <v>680</v>
          </cell>
          <cell r="C11729" t="str">
            <v>40</v>
          </cell>
          <cell r="D11729" t="str">
            <v>50</v>
          </cell>
          <cell r="E11729" t="str">
            <v>001</v>
          </cell>
          <cell r="F11729" t="str">
            <v>5100.13</v>
          </cell>
          <cell r="G11729" t="str">
            <v>Benefits Employee Assistance Program</v>
          </cell>
          <cell r="H11729">
            <v>0</v>
          </cell>
          <cell r="I11729">
            <v>0</v>
          </cell>
          <cell r="J11729">
            <v>0</v>
          </cell>
          <cell r="K11729">
            <v>0</v>
          </cell>
          <cell r="L11729">
            <v>0</v>
          </cell>
          <cell r="M11729">
            <v>0</v>
          </cell>
          <cell r="N11729">
            <v>0</v>
          </cell>
          <cell r="O11729" t="str">
            <v>+++</v>
          </cell>
        </row>
        <row r="11730">
          <cell r="A11730" t="str">
            <v>680.40.50.001-5100.14</v>
          </cell>
          <cell r="B11730" t="str">
            <v>680</v>
          </cell>
          <cell r="C11730" t="str">
            <v>40</v>
          </cell>
          <cell r="D11730" t="str">
            <v>50</v>
          </cell>
          <cell r="E11730" t="str">
            <v>001</v>
          </cell>
          <cell r="F11730" t="str">
            <v>5100.14</v>
          </cell>
          <cell r="G11730" t="str">
            <v>Benefits PPE</v>
          </cell>
          <cell r="H11730">
            <v>0</v>
          </cell>
          <cell r="I11730">
            <v>0</v>
          </cell>
          <cell r="J11730">
            <v>0</v>
          </cell>
          <cell r="K11730">
            <v>0</v>
          </cell>
          <cell r="L11730">
            <v>0</v>
          </cell>
          <cell r="M11730">
            <v>0</v>
          </cell>
          <cell r="N11730">
            <v>0</v>
          </cell>
          <cell r="O11730" t="str">
            <v>+++</v>
          </cell>
        </row>
        <row r="11731">
          <cell r="A11731" t="str">
            <v>680.40.50.001-5100.15</v>
          </cell>
          <cell r="B11731" t="str">
            <v>680</v>
          </cell>
          <cell r="C11731" t="str">
            <v>40</v>
          </cell>
          <cell r="D11731" t="str">
            <v>50</v>
          </cell>
          <cell r="E11731" t="str">
            <v>001</v>
          </cell>
          <cell r="F11731" t="str">
            <v>5100.15</v>
          </cell>
          <cell r="G11731" t="str">
            <v>Benefits Cell Phone Allowance</v>
          </cell>
          <cell r="H11731">
            <v>576</v>
          </cell>
          <cell r="I11731">
            <v>0</v>
          </cell>
          <cell r="J11731">
            <v>576</v>
          </cell>
          <cell r="K11731">
            <v>0</v>
          </cell>
          <cell r="L11731">
            <v>0</v>
          </cell>
          <cell r="M11731">
            <v>84</v>
          </cell>
          <cell r="N11731">
            <v>492</v>
          </cell>
          <cell r="O11731">
            <v>0.15</v>
          </cell>
        </row>
        <row r="11732">
          <cell r="A11732" t="str">
            <v>680.40.50.001-5100.16</v>
          </cell>
          <cell r="B11732" t="str">
            <v>680</v>
          </cell>
          <cell r="C11732" t="str">
            <v>40</v>
          </cell>
          <cell r="D11732" t="str">
            <v>50</v>
          </cell>
          <cell r="E11732" t="str">
            <v>001</v>
          </cell>
          <cell r="F11732" t="str">
            <v>5100.16</v>
          </cell>
          <cell r="G11732" t="str">
            <v>Benefits 1959 Survivor Retirement</v>
          </cell>
          <cell r="H11732">
            <v>0</v>
          </cell>
          <cell r="I11732">
            <v>0</v>
          </cell>
          <cell r="J11732">
            <v>0</v>
          </cell>
          <cell r="K11732">
            <v>0</v>
          </cell>
          <cell r="L11732">
            <v>0</v>
          </cell>
          <cell r="M11732">
            <v>0</v>
          </cell>
          <cell r="N11732">
            <v>0</v>
          </cell>
          <cell r="O11732" t="str">
            <v>+++</v>
          </cell>
        </row>
        <row r="11733">
          <cell r="A11733" t="str">
            <v>680.40.50.001-5100.17</v>
          </cell>
          <cell r="B11733" t="str">
            <v>680</v>
          </cell>
          <cell r="C11733" t="str">
            <v>40</v>
          </cell>
          <cell r="D11733" t="str">
            <v>50</v>
          </cell>
          <cell r="E11733" t="str">
            <v>001</v>
          </cell>
          <cell r="F11733" t="str">
            <v>5100.17</v>
          </cell>
          <cell r="G11733" t="str">
            <v>Benefits Other Post Employment Benefits</v>
          </cell>
          <cell r="H11733">
            <v>4195</v>
          </cell>
          <cell r="I11733">
            <v>0</v>
          </cell>
          <cell r="J11733">
            <v>4195</v>
          </cell>
          <cell r="K11733">
            <v>0</v>
          </cell>
          <cell r="L11733">
            <v>0</v>
          </cell>
          <cell r="M11733">
            <v>1540.8</v>
          </cell>
          <cell r="N11733">
            <v>2654.2</v>
          </cell>
          <cell r="O11733">
            <v>0.37</v>
          </cell>
        </row>
        <row r="11734">
          <cell r="A11734" t="str">
            <v>680.40.50.001-6000.19</v>
          </cell>
          <cell r="B11734" t="str">
            <v>680</v>
          </cell>
          <cell r="C11734" t="str">
            <v>40</v>
          </cell>
          <cell r="D11734" t="str">
            <v>50</v>
          </cell>
          <cell r="E11734" t="str">
            <v>001</v>
          </cell>
          <cell r="F11734" t="str">
            <v>6000.19</v>
          </cell>
          <cell r="G11734" t="str">
            <v>Professional Services Labor Relations</v>
          </cell>
          <cell r="H11734">
            <v>0</v>
          </cell>
          <cell r="I11734">
            <v>0</v>
          </cell>
          <cell r="J11734">
            <v>0</v>
          </cell>
          <cell r="K11734">
            <v>0</v>
          </cell>
          <cell r="L11734">
            <v>0</v>
          </cell>
          <cell r="M11734">
            <v>0</v>
          </cell>
          <cell r="N11734">
            <v>0</v>
          </cell>
          <cell r="O11734" t="str">
            <v>+++</v>
          </cell>
        </row>
        <row r="11735">
          <cell r="A11735" t="str">
            <v>680.40.50.001-6200.09</v>
          </cell>
          <cell r="B11735" t="str">
            <v>680</v>
          </cell>
          <cell r="C11735" t="str">
            <v>40</v>
          </cell>
          <cell r="D11735" t="str">
            <v>50</v>
          </cell>
          <cell r="E11735" t="str">
            <v>001</v>
          </cell>
          <cell r="F11735" t="str">
            <v>6200.09</v>
          </cell>
          <cell r="G11735" t="str">
            <v>Supplies Data Processing</v>
          </cell>
          <cell r="H11735">
            <v>0</v>
          </cell>
          <cell r="I11735">
            <v>0</v>
          </cell>
          <cell r="J11735">
            <v>0</v>
          </cell>
          <cell r="K11735">
            <v>0</v>
          </cell>
          <cell r="L11735">
            <v>0</v>
          </cell>
          <cell r="M11735">
            <v>0</v>
          </cell>
          <cell r="N11735">
            <v>0</v>
          </cell>
          <cell r="O11735" t="str">
            <v>+++</v>
          </cell>
        </row>
        <row r="11736">
          <cell r="A11736" t="str">
            <v>680.40.50.001-6600.04</v>
          </cell>
          <cell r="B11736" t="str">
            <v>680</v>
          </cell>
          <cell r="C11736" t="str">
            <v>40</v>
          </cell>
          <cell r="D11736" t="str">
            <v>50</v>
          </cell>
          <cell r="E11736" t="str">
            <v>001</v>
          </cell>
          <cell r="F11736" t="str">
            <v>6600.04</v>
          </cell>
          <cell r="G11736" t="str">
            <v>Administrative Expenses Training/Conferences</v>
          </cell>
          <cell r="H11736">
            <v>6000</v>
          </cell>
          <cell r="I11736">
            <v>0</v>
          </cell>
          <cell r="J11736">
            <v>6000</v>
          </cell>
          <cell r="K11736">
            <v>0</v>
          </cell>
          <cell r="L11736">
            <v>0</v>
          </cell>
          <cell r="M11736">
            <v>0</v>
          </cell>
          <cell r="N11736">
            <v>6000</v>
          </cell>
          <cell r="O11736">
            <v>0</v>
          </cell>
        </row>
        <row r="11737">
          <cell r="A11737" t="str">
            <v>680.40.50.001-6600.07</v>
          </cell>
          <cell r="B11737" t="str">
            <v>680</v>
          </cell>
          <cell r="C11737" t="str">
            <v>40</v>
          </cell>
          <cell r="D11737" t="str">
            <v>50</v>
          </cell>
          <cell r="E11737" t="str">
            <v>001</v>
          </cell>
          <cell r="F11737" t="str">
            <v>6600.07</v>
          </cell>
          <cell r="G11737" t="str">
            <v>Administrative Expenses Employee Recruitment</v>
          </cell>
          <cell r="H11737">
            <v>0</v>
          </cell>
          <cell r="I11737">
            <v>0</v>
          </cell>
          <cell r="J11737">
            <v>0</v>
          </cell>
          <cell r="K11737">
            <v>0</v>
          </cell>
          <cell r="L11737">
            <v>0</v>
          </cell>
          <cell r="M11737">
            <v>0</v>
          </cell>
          <cell r="N11737">
            <v>0</v>
          </cell>
          <cell r="O11737" t="str">
            <v>+++</v>
          </cell>
        </row>
        <row r="11738">
          <cell r="A11738" t="str">
            <v>680.40.50.001-7000.03</v>
          </cell>
          <cell r="B11738" t="str">
            <v>680</v>
          </cell>
          <cell r="C11738" t="str">
            <v>40</v>
          </cell>
          <cell r="D11738" t="str">
            <v>50</v>
          </cell>
          <cell r="E11738" t="str">
            <v>001</v>
          </cell>
          <cell r="F11738" t="str">
            <v>7000.03</v>
          </cell>
          <cell r="G11738" t="str">
            <v>Capital Outlay Operations Equip-Minor</v>
          </cell>
          <cell r="H11738">
            <v>0</v>
          </cell>
          <cell r="I11738">
            <v>0</v>
          </cell>
          <cell r="J11738">
            <v>0</v>
          </cell>
          <cell r="K11738">
            <v>0</v>
          </cell>
          <cell r="L11738">
            <v>0</v>
          </cell>
          <cell r="M11738">
            <v>0</v>
          </cell>
          <cell r="N11738">
            <v>0</v>
          </cell>
          <cell r="O11738" t="str">
            <v>+++</v>
          </cell>
        </row>
        <row r="11739">
          <cell r="A11739" t="str">
            <v>680.40.55.060-5000.01</v>
          </cell>
          <cell r="B11739" t="str">
            <v>680</v>
          </cell>
          <cell r="C11739" t="str">
            <v>40</v>
          </cell>
          <cell r="D11739" t="str">
            <v>55</v>
          </cell>
          <cell r="E11739" t="str">
            <v>060</v>
          </cell>
          <cell r="F11739" t="str">
            <v>5000.01</v>
          </cell>
          <cell r="G11739" t="str">
            <v>Salaries Regular</v>
          </cell>
          <cell r="H11739">
            <v>0</v>
          </cell>
          <cell r="I11739">
            <v>0</v>
          </cell>
          <cell r="J11739">
            <v>0</v>
          </cell>
          <cell r="K11739">
            <v>0</v>
          </cell>
          <cell r="L11739">
            <v>0</v>
          </cell>
          <cell r="M11739">
            <v>0</v>
          </cell>
          <cell r="N11739">
            <v>0</v>
          </cell>
          <cell r="O11739" t="str">
            <v>+++</v>
          </cell>
        </row>
        <row r="11740">
          <cell r="A11740" t="str">
            <v>680.40.55.060-5000.02</v>
          </cell>
          <cell r="B11740" t="str">
            <v>680</v>
          </cell>
          <cell r="C11740" t="str">
            <v>40</v>
          </cell>
          <cell r="D11740" t="str">
            <v>55</v>
          </cell>
          <cell r="E11740" t="str">
            <v>060</v>
          </cell>
          <cell r="F11740" t="str">
            <v>5000.02</v>
          </cell>
          <cell r="G11740" t="str">
            <v>Salaries Part Time</v>
          </cell>
          <cell r="H11740">
            <v>0</v>
          </cell>
          <cell r="I11740">
            <v>0</v>
          </cell>
          <cell r="J11740">
            <v>0</v>
          </cell>
          <cell r="K11740">
            <v>0</v>
          </cell>
          <cell r="L11740">
            <v>0</v>
          </cell>
          <cell r="M11740">
            <v>0</v>
          </cell>
          <cell r="N11740">
            <v>0</v>
          </cell>
          <cell r="O11740" t="str">
            <v>+++</v>
          </cell>
        </row>
        <row r="11741">
          <cell r="A11741" t="str">
            <v>680.40.55.060-5000.03</v>
          </cell>
          <cell r="B11741" t="str">
            <v>680</v>
          </cell>
          <cell r="C11741" t="str">
            <v>40</v>
          </cell>
          <cell r="D11741" t="str">
            <v>55</v>
          </cell>
          <cell r="E11741" t="str">
            <v>060</v>
          </cell>
          <cell r="F11741" t="str">
            <v>5000.03</v>
          </cell>
          <cell r="G11741" t="str">
            <v>Salaries Overtime</v>
          </cell>
          <cell r="H11741">
            <v>0</v>
          </cell>
          <cell r="I11741">
            <v>0</v>
          </cell>
          <cell r="J11741">
            <v>0</v>
          </cell>
          <cell r="K11741">
            <v>0</v>
          </cell>
          <cell r="L11741">
            <v>0</v>
          </cell>
          <cell r="M11741">
            <v>0</v>
          </cell>
          <cell r="N11741">
            <v>0</v>
          </cell>
          <cell r="O11741" t="str">
            <v>+++</v>
          </cell>
        </row>
        <row r="11742">
          <cell r="A11742" t="str">
            <v>680.40.55.060-5000.04</v>
          </cell>
          <cell r="B11742" t="str">
            <v>680</v>
          </cell>
          <cell r="C11742" t="str">
            <v>40</v>
          </cell>
          <cell r="D11742" t="str">
            <v>55</v>
          </cell>
          <cell r="E11742" t="str">
            <v>060</v>
          </cell>
          <cell r="F11742" t="str">
            <v>5000.04</v>
          </cell>
          <cell r="G11742" t="str">
            <v>Salaries Holiday Pay</v>
          </cell>
          <cell r="H11742">
            <v>0</v>
          </cell>
          <cell r="I11742">
            <v>0</v>
          </cell>
          <cell r="J11742">
            <v>0</v>
          </cell>
          <cell r="K11742">
            <v>0</v>
          </cell>
          <cell r="L11742">
            <v>0</v>
          </cell>
          <cell r="M11742">
            <v>0</v>
          </cell>
          <cell r="N11742">
            <v>0</v>
          </cell>
          <cell r="O11742" t="str">
            <v>+++</v>
          </cell>
        </row>
        <row r="11743">
          <cell r="A11743" t="str">
            <v>680.40.55.060-5000.06</v>
          </cell>
          <cell r="B11743" t="str">
            <v>680</v>
          </cell>
          <cell r="C11743" t="str">
            <v>40</v>
          </cell>
          <cell r="D11743" t="str">
            <v>55</v>
          </cell>
          <cell r="E11743" t="str">
            <v>060</v>
          </cell>
          <cell r="F11743" t="str">
            <v>5000.06</v>
          </cell>
          <cell r="G11743" t="str">
            <v>Salaries Out of Class</v>
          </cell>
          <cell r="H11743">
            <v>0</v>
          </cell>
          <cell r="I11743">
            <v>0</v>
          </cell>
          <cell r="J11743">
            <v>0</v>
          </cell>
          <cell r="K11743">
            <v>0</v>
          </cell>
          <cell r="L11743">
            <v>0</v>
          </cell>
          <cell r="M11743">
            <v>0</v>
          </cell>
          <cell r="N11743">
            <v>0</v>
          </cell>
          <cell r="O11743" t="str">
            <v>+++</v>
          </cell>
        </row>
        <row r="11744">
          <cell r="A11744" t="str">
            <v>680.40.55.060-5000.07</v>
          </cell>
          <cell r="B11744" t="str">
            <v>680</v>
          </cell>
          <cell r="C11744" t="str">
            <v>40</v>
          </cell>
          <cell r="D11744" t="str">
            <v>55</v>
          </cell>
          <cell r="E11744" t="str">
            <v>060</v>
          </cell>
          <cell r="F11744" t="str">
            <v>5000.07</v>
          </cell>
          <cell r="G11744" t="str">
            <v>Salaries Admin Leave Pay</v>
          </cell>
          <cell r="H11744">
            <v>0</v>
          </cell>
          <cell r="I11744">
            <v>0</v>
          </cell>
          <cell r="J11744">
            <v>0</v>
          </cell>
          <cell r="K11744">
            <v>0</v>
          </cell>
          <cell r="L11744">
            <v>0</v>
          </cell>
          <cell r="M11744">
            <v>0</v>
          </cell>
          <cell r="N11744">
            <v>0</v>
          </cell>
          <cell r="O11744" t="str">
            <v>+++</v>
          </cell>
        </row>
        <row r="11745">
          <cell r="A11745" t="str">
            <v>680.40.55.060-5000.08</v>
          </cell>
          <cell r="B11745" t="str">
            <v>680</v>
          </cell>
          <cell r="C11745" t="str">
            <v>40</v>
          </cell>
          <cell r="D11745" t="str">
            <v>55</v>
          </cell>
          <cell r="E11745" t="str">
            <v>060</v>
          </cell>
          <cell r="F11745" t="str">
            <v>5000.08</v>
          </cell>
          <cell r="G11745" t="str">
            <v>Salaries Longevity Pay</v>
          </cell>
          <cell r="H11745">
            <v>0</v>
          </cell>
          <cell r="I11745">
            <v>0</v>
          </cell>
          <cell r="J11745">
            <v>0</v>
          </cell>
          <cell r="K11745">
            <v>0</v>
          </cell>
          <cell r="L11745">
            <v>0</v>
          </cell>
          <cell r="M11745">
            <v>0</v>
          </cell>
          <cell r="N11745">
            <v>0</v>
          </cell>
          <cell r="O11745" t="str">
            <v>+++</v>
          </cell>
        </row>
        <row r="11746">
          <cell r="A11746" t="str">
            <v>680.40.55.060-5000.11</v>
          </cell>
          <cell r="B11746" t="str">
            <v>680</v>
          </cell>
          <cell r="C11746" t="str">
            <v>40</v>
          </cell>
          <cell r="D11746" t="str">
            <v>55</v>
          </cell>
          <cell r="E11746" t="str">
            <v>060</v>
          </cell>
          <cell r="F11746" t="str">
            <v>5000.11</v>
          </cell>
          <cell r="G11746" t="str">
            <v>Salaries Worker's Comp</v>
          </cell>
          <cell r="H11746">
            <v>0</v>
          </cell>
          <cell r="I11746">
            <v>0</v>
          </cell>
          <cell r="J11746">
            <v>0</v>
          </cell>
          <cell r="K11746">
            <v>0</v>
          </cell>
          <cell r="L11746">
            <v>0</v>
          </cell>
          <cell r="M11746">
            <v>0</v>
          </cell>
          <cell r="N11746">
            <v>0</v>
          </cell>
          <cell r="O11746" t="str">
            <v>+++</v>
          </cell>
        </row>
        <row r="11747">
          <cell r="A11747" t="str">
            <v>680.40.55.060-5000.99</v>
          </cell>
          <cell r="B11747" t="str">
            <v>680</v>
          </cell>
          <cell r="C11747" t="str">
            <v>40</v>
          </cell>
          <cell r="D11747" t="str">
            <v>55</v>
          </cell>
          <cell r="E11747" t="str">
            <v>060</v>
          </cell>
          <cell r="F11747" t="str">
            <v>5000.99</v>
          </cell>
          <cell r="G11747" t="str">
            <v>Salaries New Personnel Requests</v>
          </cell>
          <cell r="H11747">
            <v>0</v>
          </cell>
          <cell r="I11747">
            <v>0</v>
          </cell>
          <cell r="J11747">
            <v>0</v>
          </cell>
          <cell r="K11747">
            <v>0</v>
          </cell>
          <cell r="L11747">
            <v>0</v>
          </cell>
          <cell r="M11747">
            <v>0</v>
          </cell>
          <cell r="N11747">
            <v>0</v>
          </cell>
          <cell r="O11747" t="str">
            <v>+++</v>
          </cell>
        </row>
        <row r="11748">
          <cell r="A11748" t="str">
            <v>680.40.55.060-5100.00</v>
          </cell>
          <cell r="B11748" t="str">
            <v>680</v>
          </cell>
          <cell r="C11748" t="str">
            <v>40</v>
          </cell>
          <cell r="D11748" t="str">
            <v>55</v>
          </cell>
          <cell r="E11748" t="str">
            <v>060</v>
          </cell>
          <cell r="F11748" t="str">
            <v>5100.00</v>
          </cell>
          <cell r="G11748" t="str">
            <v>Benefits PERS Pool Liability</v>
          </cell>
          <cell r="H11748">
            <v>0</v>
          </cell>
          <cell r="I11748">
            <v>0</v>
          </cell>
          <cell r="J11748">
            <v>0</v>
          </cell>
          <cell r="K11748">
            <v>0</v>
          </cell>
          <cell r="L11748">
            <v>0</v>
          </cell>
          <cell r="M11748">
            <v>0</v>
          </cell>
          <cell r="N11748">
            <v>0</v>
          </cell>
          <cell r="O11748" t="str">
            <v>+++</v>
          </cell>
        </row>
        <row r="11749">
          <cell r="A11749" t="str">
            <v>680.40.55.060-5100.01</v>
          </cell>
          <cell r="B11749" t="str">
            <v>680</v>
          </cell>
          <cell r="C11749" t="str">
            <v>40</v>
          </cell>
          <cell r="D11749" t="str">
            <v>55</v>
          </cell>
          <cell r="E11749" t="str">
            <v>060</v>
          </cell>
          <cell r="F11749" t="str">
            <v>5100.01</v>
          </cell>
          <cell r="G11749" t="str">
            <v>Benefits Retirement</v>
          </cell>
          <cell r="H11749">
            <v>0</v>
          </cell>
          <cell r="I11749">
            <v>0</v>
          </cell>
          <cell r="J11749">
            <v>0</v>
          </cell>
          <cell r="K11749">
            <v>0</v>
          </cell>
          <cell r="L11749">
            <v>0</v>
          </cell>
          <cell r="M11749">
            <v>0</v>
          </cell>
          <cell r="N11749">
            <v>0</v>
          </cell>
          <cell r="O11749" t="str">
            <v>+++</v>
          </cell>
        </row>
        <row r="11750">
          <cell r="A11750" t="str">
            <v>680.40.55.060-5100.02</v>
          </cell>
          <cell r="B11750" t="str">
            <v>680</v>
          </cell>
          <cell r="C11750" t="str">
            <v>40</v>
          </cell>
          <cell r="D11750" t="str">
            <v>55</v>
          </cell>
          <cell r="E11750" t="str">
            <v>060</v>
          </cell>
          <cell r="F11750" t="str">
            <v>5100.02</v>
          </cell>
          <cell r="G11750" t="str">
            <v>Benefits Health Insurance</v>
          </cell>
          <cell r="H11750">
            <v>0</v>
          </cell>
          <cell r="I11750">
            <v>0</v>
          </cell>
          <cell r="J11750">
            <v>0</v>
          </cell>
          <cell r="K11750">
            <v>0</v>
          </cell>
          <cell r="L11750">
            <v>0</v>
          </cell>
          <cell r="M11750">
            <v>0</v>
          </cell>
          <cell r="N11750">
            <v>0</v>
          </cell>
          <cell r="O11750" t="str">
            <v>+++</v>
          </cell>
        </row>
        <row r="11751">
          <cell r="A11751" t="str">
            <v>680.40.55.060-5100.03</v>
          </cell>
          <cell r="B11751" t="str">
            <v>680</v>
          </cell>
          <cell r="C11751" t="str">
            <v>40</v>
          </cell>
          <cell r="D11751" t="str">
            <v>55</v>
          </cell>
          <cell r="E11751" t="str">
            <v>060</v>
          </cell>
          <cell r="F11751" t="str">
            <v>5100.03</v>
          </cell>
          <cell r="G11751" t="str">
            <v>Benefits Dental Insurance</v>
          </cell>
          <cell r="H11751">
            <v>0</v>
          </cell>
          <cell r="I11751">
            <v>0</v>
          </cell>
          <cell r="J11751">
            <v>0</v>
          </cell>
          <cell r="K11751">
            <v>0</v>
          </cell>
          <cell r="L11751">
            <v>0</v>
          </cell>
          <cell r="M11751">
            <v>0</v>
          </cell>
          <cell r="N11751">
            <v>0</v>
          </cell>
          <cell r="O11751" t="str">
            <v>+++</v>
          </cell>
        </row>
        <row r="11752">
          <cell r="A11752" t="str">
            <v>680.40.55.060-5100.04</v>
          </cell>
          <cell r="B11752" t="str">
            <v>680</v>
          </cell>
          <cell r="C11752" t="str">
            <v>40</v>
          </cell>
          <cell r="D11752" t="str">
            <v>55</v>
          </cell>
          <cell r="E11752" t="str">
            <v>060</v>
          </cell>
          <cell r="F11752" t="str">
            <v>5100.04</v>
          </cell>
          <cell r="G11752" t="str">
            <v>Benefits Vision Insurance</v>
          </cell>
          <cell r="H11752">
            <v>0</v>
          </cell>
          <cell r="I11752">
            <v>0</v>
          </cell>
          <cell r="J11752">
            <v>0</v>
          </cell>
          <cell r="K11752">
            <v>0</v>
          </cell>
          <cell r="L11752">
            <v>0</v>
          </cell>
          <cell r="M11752">
            <v>0</v>
          </cell>
          <cell r="N11752">
            <v>0</v>
          </cell>
          <cell r="O11752" t="str">
            <v>+++</v>
          </cell>
        </row>
        <row r="11753">
          <cell r="A11753" t="str">
            <v>680.40.55.060-5100.05</v>
          </cell>
          <cell r="B11753" t="str">
            <v>680</v>
          </cell>
          <cell r="C11753" t="str">
            <v>40</v>
          </cell>
          <cell r="D11753" t="str">
            <v>55</v>
          </cell>
          <cell r="E11753" t="str">
            <v>060</v>
          </cell>
          <cell r="F11753" t="str">
            <v>5100.05</v>
          </cell>
          <cell r="G11753" t="str">
            <v>Benefits Life Insurance</v>
          </cell>
          <cell r="H11753">
            <v>0</v>
          </cell>
          <cell r="I11753">
            <v>0</v>
          </cell>
          <cell r="J11753">
            <v>0</v>
          </cell>
          <cell r="K11753">
            <v>0</v>
          </cell>
          <cell r="L11753">
            <v>0</v>
          </cell>
          <cell r="M11753">
            <v>0</v>
          </cell>
          <cell r="N11753">
            <v>0</v>
          </cell>
          <cell r="O11753" t="str">
            <v>+++</v>
          </cell>
        </row>
        <row r="11754">
          <cell r="A11754" t="str">
            <v>680.40.55.060-5100.06</v>
          </cell>
          <cell r="B11754" t="str">
            <v>680</v>
          </cell>
          <cell r="C11754" t="str">
            <v>40</v>
          </cell>
          <cell r="D11754" t="str">
            <v>55</v>
          </cell>
          <cell r="E11754" t="str">
            <v>060</v>
          </cell>
          <cell r="F11754" t="str">
            <v>5100.06</v>
          </cell>
          <cell r="G11754" t="str">
            <v>Benefits Worker's Comp</v>
          </cell>
          <cell r="H11754">
            <v>0</v>
          </cell>
          <cell r="I11754">
            <v>0</v>
          </cell>
          <cell r="J11754">
            <v>0</v>
          </cell>
          <cell r="K11754">
            <v>0</v>
          </cell>
          <cell r="L11754">
            <v>0</v>
          </cell>
          <cell r="M11754">
            <v>0</v>
          </cell>
          <cell r="N11754">
            <v>0</v>
          </cell>
          <cell r="O11754" t="str">
            <v>+++</v>
          </cell>
        </row>
        <row r="11755">
          <cell r="A11755" t="str">
            <v>680.40.55.060-5100.07</v>
          </cell>
          <cell r="B11755" t="str">
            <v>680</v>
          </cell>
          <cell r="C11755" t="str">
            <v>40</v>
          </cell>
          <cell r="D11755" t="str">
            <v>55</v>
          </cell>
          <cell r="E11755" t="str">
            <v>060</v>
          </cell>
          <cell r="F11755" t="str">
            <v>5100.07</v>
          </cell>
          <cell r="G11755" t="str">
            <v>Benefits Long Term Disability</v>
          </cell>
          <cell r="H11755">
            <v>0</v>
          </cell>
          <cell r="I11755">
            <v>0</v>
          </cell>
          <cell r="J11755">
            <v>0</v>
          </cell>
          <cell r="K11755">
            <v>0</v>
          </cell>
          <cell r="L11755">
            <v>0</v>
          </cell>
          <cell r="M11755">
            <v>0</v>
          </cell>
          <cell r="N11755">
            <v>0</v>
          </cell>
          <cell r="O11755" t="str">
            <v>+++</v>
          </cell>
        </row>
        <row r="11756">
          <cell r="A11756" t="str">
            <v>680.40.55.060-5100.08</v>
          </cell>
          <cell r="B11756" t="str">
            <v>680</v>
          </cell>
          <cell r="C11756" t="str">
            <v>40</v>
          </cell>
          <cell r="D11756" t="str">
            <v>55</v>
          </cell>
          <cell r="E11756" t="str">
            <v>060</v>
          </cell>
          <cell r="F11756" t="str">
            <v>5100.08</v>
          </cell>
          <cell r="G11756" t="str">
            <v>Benefits Deferred Compensation</v>
          </cell>
          <cell r="H11756">
            <v>0</v>
          </cell>
          <cell r="I11756">
            <v>0</v>
          </cell>
          <cell r="J11756">
            <v>0</v>
          </cell>
          <cell r="K11756">
            <v>0</v>
          </cell>
          <cell r="L11756">
            <v>0</v>
          </cell>
          <cell r="M11756">
            <v>0</v>
          </cell>
          <cell r="N11756">
            <v>0</v>
          </cell>
          <cell r="O11756" t="str">
            <v>+++</v>
          </cell>
        </row>
        <row r="11757">
          <cell r="A11757" t="str">
            <v>680.40.55.060-5100.09</v>
          </cell>
          <cell r="B11757" t="str">
            <v>680</v>
          </cell>
          <cell r="C11757" t="str">
            <v>40</v>
          </cell>
          <cell r="D11757" t="str">
            <v>55</v>
          </cell>
          <cell r="E11757" t="str">
            <v>060</v>
          </cell>
          <cell r="F11757" t="str">
            <v>5100.09</v>
          </cell>
          <cell r="G11757" t="str">
            <v>Benefits Unemployment Insurance</v>
          </cell>
          <cell r="H11757">
            <v>0</v>
          </cell>
          <cell r="I11757">
            <v>0</v>
          </cell>
          <cell r="J11757">
            <v>0</v>
          </cell>
          <cell r="K11757">
            <v>0</v>
          </cell>
          <cell r="L11757">
            <v>0</v>
          </cell>
          <cell r="M11757">
            <v>0</v>
          </cell>
          <cell r="N11757">
            <v>0</v>
          </cell>
          <cell r="O11757" t="str">
            <v>+++</v>
          </cell>
        </row>
        <row r="11758">
          <cell r="A11758" t="str">
            <v>680.40.55.060-5100.10</v>
          </cell>
          <cell r="B11758" t="str">
            <v>680</v>
          </cell>
          <cell r="C11758" t="str">
            <v>40</v>
          </cell>
          <cell r="D11758" t="str">
            <v>55</v>
          </cell>
          <cell r="E11758" t="str">
            <v>060</v>
          </cell>
          <cell r="F11758" t="str">
            <v>5100.10</v>
          </cell>
          <cell r="G11758" t="str">
            <v>Benefits Uniform Allowance</v>
          </cell>
          <cell r="H11758">
            <v>0</v>
          </cell>
          <cell r="I11758">
            <v>0</v>
          </cell>
          <cell r="J11758">
            <v>0</v>
          </cell>
          <cell r="K11758">
            <v>0</v>
          </cell>
          <cell r="L11758">
            <v>0</v>
          </cell>
          <cell r="M11758">
            <v>0</v>
          </cell>
          <cell r="N11758">
            <v>0</v>
          </cell>
          <cell r="O11758" t="str">
            <v>+++</v>
          </cell>
        </row>
        <row r="11759">
          <cell r="A11759" t="str">
            <v>680.40.55.060-5100.11</v>
          </cell>
          <cell r="B11759" t="str">
            <v>680</v>
          </cell>
          <cell r="C11759" t="str">
            <v>40</v>
          </cell>
          <cell r="D11759" t="str">
            <v>55</v>
          </cell>
          <cell r="E11759" t="str">
            <v>060</v>
          </cell>
          <cell r="F11759" t="str">
            <v>5100.11</v>
          </cell>
          <cell r="G11759" t="str">
            <v>Benefits Medicare</v>
          </cell>
          <cell r="H11759">
            <v>0</v>
          </cell>
          <cell r="I11759">
            <v>0</v>
          </cell>
          <cell r="J11759">
            <v>0</v>
          </cell>
          <cell r="K11759">
            <v>0</v>
          </cell>
          <cell r="L11759">
            <v>0</v>
          </cell>
          <cell r="M11759">
            <v>0</v>
          </cell>
          <cell r="N11759">
            <v>0</v>
          </cell>
          <cell r="O11759" t="str">
            <v>+++</v>
          </cell>
        </row>
        <row r="11760">
          <cell r="A11760" t="str">
            <v>680.40.55.060-5100.12</v>
          </cell>
          <cell r="B11760" t="str">
            <v>680</v>
          </cell>
          <cell r="C11760" t="str">
            <v>40</v>
          </cell>
          <cell r="D11760" t="str">
            <v>55</v>
          </cell>
          <cell r="E11760" t="str">
            <v>060</v>
          </cell>
          <cell r="F11760" t="str">
            <v>5100.12</v>
          </cell>
          <cell r="G11760" t="str">
            <v>Benefits Annual Physical Exam</v>
          </cell>
          <cell r="H11760">
            <v>0</v>
          </cell>
          <cell r="I11760">
            <v>0</v>
          </cell>
          <cell r="J11760">
            <v>0</v>
          </cell>
          <cell r="K11760">
            <v>0</v>
          </cell>
          <cell r="L11760">
            <v>0</v>
          </cell>
          <cell r="M11760">
            <v>0</v>
          </cell>
          <cell r="N11760">
            <v>0</v>
          </cell>
          <cell r="O11760" t="str">
            <v>+++</v>
          </cell>
        </row>
        <row r="11761">
          <cell r="A11761" t="str">
            <v>680.40.55.060-5100.15</v>
          </cell>
          <cell r="B11761" t="str">
            <v>680</v>
          </cell>
          <cell r="C11761" t="str">
            <v>40</v>
          </cell>
          <cell r="D11761" t="str">
            <v>55</v>
          </cell>
          <cell r="E11761" t="str">
            <v>060</v>
          </cell>
          <cell r="F11761" t="str">
            <v>5100.15</v>
          </cell>
          <cell r="G11761" t="str">
            <v>Benefits Cell Phone Allowance</v>
          </cell>
          <cell r="H11761">
            <v>0</v>
          </cell>
          <cell r="I11761">
            <v>0</v>
          </cell>
          <cell r="J11761">
            <v>0</v>
          </cell>
          <cell r="K11761">
            <v>0</v>
          </cell>
          <cell r="L11761">
            <v>0</v>
          </cell>
          <cell r="M11761">
            <v>0</v>
          </cell>
          <cell r="N11761">
            <v>0</v>
          </cell>
          <cell r="O11761" t="str">
            <v>+++</v>
          </cell>
        </row>
        <row r="11762">
          <cell r="A11762" t="str">
            <v>680.40.55.060-5100.17</v>
          </cell>
          <cell r="B11762" t="str">
            <v>680</v>
          </cell>
          <cell r="C11762" t="str">
            <v>40</v>
          </cell>
          <cell r="D11762" t="str">
            <v>55</v>
          </cell>
          <cell r="E11762" t="str">
            <v>060</v>
          </cell>
          <cell r="F11762" t="str">
            <v>5100.17</v>
          </cell>
          <cell r="G11762" t="str">
            <v>Benefits Other Post Employment Benefits</v>
          </cell>
          <cell r="H11762">
            <v>0</v>
          </cell>
          <cell r="I11762">
            <v>0</v>
          </cell>
          <cell r="J11762">
            <v>0</v>
          </cell>
          <cell r="K11762">
            <v>0</v>
          </cell>
          <cell r="L11762">
            <v>0</v>
          </cell>
          <cell r="M11762">
            <v>0</v>
          </cell>
          <cell r="N11762">
            <v>0</v>
          </cell>
          <cell r="O11762" t="str">
            <v>+++</v>
          </cell>
        </row>
        <row r="11763">
          <cell r="A11763" t="str">
            <v>680.40.55.060-6000.01</v>
          </cell>
          <cell r="B11763" t="str">
            <v>680</v>
          </cell>
          <cell r="C11763" t="str">
            <v>40</v>
          </cell>
          <cell r="D11763" t="str">
            <v>55</v>
          </cell>
          <cell r="E11763" t="str">
            <v>060</v>
          </cell>
          <cell r="F11763" t="str">
            <v>6000.01</v>
          </cell>
          <cell r="G11763" t="str">
            <v>Professional Services General</v>
          </cell>
          <cell r="H11763">
            <v>0</v>
          </cell>
          <cell r="I11763">
            <v>0</v>
          </cell>
          <cell r="J11763">
            <v>0</v>
          </cell>
          <cell r="K11763">
            <v>0</v>
          </cell>
          <cell r="L11763">
            <v>0</v>
          </cell>
          <cell r="M11763">
            <v>0</v>
          </cell>
          <cell r="N11763">
            <v>0</v>
          </cell>
          <cell r="O11763" t="str">
            <v>+++</v>
          </cell>
        </row>
        <row r="11764">
          <cell r="A11764" t="str">
            <v>680.40.55.060-6000.07</v>
          </cell>
          <cell r="B11764" t="str">
            <v>680</v>
          </cell>
          <cell r="C11764" t="str">
            <v>40</v>
          </cell>
          <cell r="D11764" t="str">
            <v>55</v>
          </cell>
          <cell r="E11764" t="str">
            <v>060</v>
          </cell>
          <cell r="F11764" t="str">
            <v>6000.07</v>
          </cell>
          <cell r="G11764" t="str">
            <v>Professional Services Weed Abatement</v>
          </cell>
          <cell r="H11764">
            <v>0</v>
          </cell>
          <cell r="I11764">
            <v>0</v>
          </cell>
          <cell r="J11764">
            <v>0</v>
          </cell>
          <cell r="K11764">
            <v>0</v>
          </cell>
          <cell r="L11764">
            <v>0</v>
          </cell>
          <cell r="M11764">
            <v>0</v>
          </cell>
          <cell r="N11764">
            <v>0</v>
          </cell>
          <cell r="O11764" t="str">
            <v>+++</v>
          </cell>
        </row>
        <row r="11765">
          <cell r="A11765" t="str">
            <v>680.40.55.060-6000.09</v>
          </cell>
          <cell r="B11765" t="str">
            <v>680</v>
          </cell>
          <cell r="C11765" t="str">
            <v>40</v>
          </cell>
          <cell r="D11765" t="str">
            <v>55</v>
          </cell>
          <cell r="E11765" t="str">
            <v>060</v>
          </cell>
          <cell r="F11765" t="str">
            <v>6000.09</v>
          </cell>
          <cell r="G11765" t="str">
            <v>Professional Services Uniform</v>
          </cell>
          <cell r="H11765">
            <v>0</v>
          </cell>
          <cell r="I11765">
            <v>0</v>
          </cell>
          <cell r="J11765">
            <v>0</v>
          </cell>
          <cell r="K11765">
            <v>0</v>
          </cell>
          <cell r="L11765">
            <v>0</v>
          </cell>
          <cell r="M11765">
            <v>0</v>
          </cell>
          <cell r="N11765">
            <v>0</v>
          </cell>
          <cell r="O11765" t="str">
            <v>+++</v>
          </cell>
        </row>
        <row r="11766">
          <cell r="A11766" t="str">
            <v>680.40.55.060-6000.10</v>
          </cell>
          <cell r="B11766" t="str">
            <v>680</v>
          </cell>
          <cell r="C11766" t="str">
            <v>40</v>
          </cell>
          <cell r="D11766" t="str">
            <v>55</v>
          </cell>
          <cell r="E11766" t="str">
            <v>060</v>
          </cell>
          <cell r="F11766" t="str">
            <v>6000.10</v>
          </cell>
          <cell r="G11766" t="str">
            <v>Professional Services Consultant</v>
          </cell>
          <cell r="H11766">
            <v>0</v>
          </cell>
          <cell r="I11766">
            <v>0</v>
          </cell>
          <cell r="J11766">
            <v>0</v>
          </cell>
          <cell r="K11766">
            <v>0</v>
          </cell>
          <cell r="L11766">
            <v>0</v>
          </cell>
          <cell r="M11766">
            <v>0</v>
          </cell>
          <cell r="N11766">
            <v>0</v>
          </cell>
          <cell r="O11766" t="str">
            <v>+++</v>
          </cell>
        </row>
        <row r="11767">
          <cell r="A11767" t="str">
            <v>680.40.55.060-6000.12</v>
          </cell>
          <cell r="B11767" t="str">
            <v>680</v>
          </cell>
          <cell r="C11767" t="str">
            <v>40</v>
          </cell>
          <cell r="D11767" t="str">
            <v>55</v>
          </cell>
          <cell r="E11767" t="str">
            <v>060</v>
          </cell>
          <cell r="F11767" t="str">
            <v>6000.12</v>
          </cell>
          <cell r="G11767" t="str">
            <v>Professional Services Contract Services</v>
          </cell>
          <cell r="H11767">
            <v>0</v>
          </cell>
          <cell r="I11767">
            <v>0</v>
          </cell>
          <cell r="J11767">
            <v>0</v>
          </cell>
          <cell r="K11767">
            <v>0</v>
          </cell>
          <cell r="L11767">
            <v>0</v>
          </cell>
          <cell r="M11767">
            <v>0</v>
          </cell>
          <cell r="N11767">
            <v>0</v>
          </cell>
          <cell r="O11767" t="str">
            <v>+++</v>
          </cell>
        </row>
        <row r="11768">
          <cell r="A11768" t="str">
            <v>680.40.55.060-6000.13</v>
          </cell>
          <cell r="B11768" t="str">
            <v>680</v>
          </cell>
          <cell r="C11768" t="str">
            <v>40</v>
          </cell>
          <cell r="D11768" t="str">
            <v>55</v>
          </cell>
          <cell r="E11768" t="str">
            <v>060</v>
          </cell>
          <cell r="F11768" t="str">
            <v>6000.13</v>
          </cell>
          <cell r="G11768" t="str">
            <v>Professional Services Compliance Monitoring</v>
          </cell>
          <cell r="H11768">
            <v>0</v>
          </cell>
          <cell r="I11768">
            <v>0</v>
          </cell>
          <cell r="J11768">
            <v>0</v>
          </cell>
          <cell r="K11768">
            <v>0</v>
          </cell>
          <cell r="L11768">
            <v>0</v>
          </cell>
          <cell r="M11768">
            <v>0</v>
          </cell>
          <cell r="N11768">
            <v>0</v>
          </cell>
          <cell r="O11768" t="str">
            <v>+++</v>
          </cell>
        </row>
        <row r="11769">
          <cell r="A11769" t="str">
            <v>680.40.55.060-6000.14</v>
          </cell>
          <cell r="B11769" t="str">
            <v>680</v>
          </cell>
          <cell r="C11769" t="str">
            <v>40</v>
          </cell>
          <cell r="D11769" t="str">
            <v>55</v>
          </cell>
          <cell r="E11769" t="str">
            <v>060</v>
          </cell>
          <cell r="F11769" t="str">
            <v>6000.14</v>
          </cell>
          <cell r="G11769" t="str">
            <v>Professional Services IW Pre Analysis</v>
          </cell>
          <cell r="H11769">
            <v>0</v>
          </cell>
          <cell r="I11769">
            <v>0</v>
          </cell>
          <cell r="J11769">
            <v>0</v>
          </cell>
          <cell r="K11769">
            <v>0</v>
          </cell>
          <cell r="L11769">
            <v>0</v>
          </cell>
          <cell r="M11769">
            <v>0</v>
          </cell>
          <cell r="N11769">
            <v>0</v>
          </cell>
          <cell r="O11769" t="str">
            <v>+++</v>
          </cell>
        </row>
        <row r="11770">
          <cell r="A11770" t="str">
            <v>680.40.55.060-6000.18</v>
          </cell>
          <cell r="B11770" t="str">
            <v>680</v>
          </cell>
          <cell r="C11770" t="str">
            <v>40</v>
          </cell>
          <cell r="D11770" t="str">
            <v>55</v>
          </cell>
          <cell r="E11770" t="str">
            <v>060</v>
          </cell>
          <cell r="F11770" t="str">
            <v>6000.18</v>
          </cell>
          <cell r="G11770" t="str">
            <v>Professional Services Legal</v>
          </cell>
          <cell r="H11770">
            <v>0</v>
          </cell>
          <cell r="I11770">
            <v>0</v>
          </cell>
          <cell r="J11770">
            <v>0</v>
          </cell>
          <cell r="K11770">
            <v>0</v>
          </cell>
          <cell r="L11770">
            <v>0</v>
          </cell>
          <cell r="M11770">
            <v>0</v>
          </cell>
          <cell r="N11770">
            <v>0</v>
          </cell>
          <cell r="O11770" t="str">
            <v>+++</v>
          </cell>
        </row>
        <row r="11771">
          <cell r="A11771" t="str">
            <v>680.40.55.060-6100.01</v>
          </cell>
          <cell r="B11771" t="str">
            <v>680</v>
          </cell>
          <cell r="C11771" t="str">
            <v>40</v>
          </cell>
          <cell r="D11771" t="str">
            <v>55</v>
          </cell>
          <cell r="E11771" t="str">
            <v>060</v>
          </cell>
          <cell r="F11771" t="str">
            <v>6100.01</v>
          </cell>
          <cell r="G11771" t="str">
            <v>Utilities Electric</v>
          </cell>
          <cell r="H11771">
            <v>0</v>
          </cell>
          <cell r="I11771">
            <v>0</v>
          </cell>
          <cell r="J11771">
            <v>0</v>
          </cell>
          <cell r="K11771">
            <v>0</v>
          </cell>
          <cell r="L11771">
            <v>0</v>
          </cell>
          <cell r="M11771">
            <v>0</v>
          </cell>
          <cell r="N11771">
            <v>0</v>
          </cell>
          <cell r="O11771" t="str">
            <v>+++</v>
          </cell>
        </row>
        <row r="11772">
          <cell r="A11772" t="str">
            <v>680.40.55.060-6100.02</v>
          </cell>
          <cell r="B11772" t="str">
            <v>680</v>
          </cell>
          <cell r="C11772" t="str">
            <v>40</v>
          </cell>
          <cell r="D11772" t="str">
            <v>55</v>
          </cell>
          <cell r="E11772" t="str">
            <v>060</v>
          </cell>
          <cell r="F11772" t="str">
            <v>6100.02</v>
          </cell>
          <cell r="G11772" t="str">
            <v>Utilities Telephone</v>
          </cell>
          <cell r="H11772">
            <v>0</v>
          </cell>
          <cell r="I11772">
            <v>0</v>
          </cell>
          <cell r="J11772">
            <v>0</v>
          </cell>
          <cell r="K11772">
            <v>0</v>
          </cell>
          <cell r="L11772">
            <v>0</v>
          </cell>
          <cell r="M11772">
            <v>0</v>
          </cell>
          <cell r="N11772">
            <v>0</v>
          </cell>
          <cell r="O11772" t="str">
            <v>+++</v>
          </cell>
        </row>
        <row r="11773">
          <cell r="A11773" t="str">
            <v>680.40.55.060-6100.03</v>
          </cell>
          <cell r="B11773" t="str">
            <v>680</v>
          </cell>
          <cell r="C11773" t="str">
            <v>40</v>
          </cell>
          <cell r="D11773" t="str">
            <v>55</v>
          </cell>
          <cell r="E11773" t="str">
            <v>060</v>
          </cell>
          <cell r="F11773" t="str">
            <v>6100.03</v>
          </cell>
          <cell r="G11773" t="str">
            <v>Utilities Data Transmission / ISP</v>
          </cell>
          <cell r="H11773">
            <v>0</v>
          </cell>
          <cell r="I11773">
            <v>0</v>
          </cell>
          <cell r="J11773">
            <v>0</v>
          </cell>
          <cell r="K11773">
            <v>0</v>
          </cell>
          <cell r="L11773">
            <v>0</v>
          </cell>
          <cell r="M11773">
            <v>0</v>
          </cell>
          <cell r="N11773">
            <v>0</v>
          </cell>
          <cell r="O11773" t="str">
            <v>+++</v>
          </cell>
        </row>
        <row r="11774">
          <cell r="A11774" t="str">
            <v>680.40.55.060-6200.01</v>
          </cell>
          <cell r="B11774" t="str">
            <v>680</v>
          </cell>
          <cell r="C11774" t="str">
            <v>40</v>
          </cell>
          <cell r="D11774" t="str">
            <v>55</v>
          </cell>
          <cell r="E11774" t="str">
            <v>060</v>
          </cell>
          <cell r="F11774" t="str">
            <v>6200.01</v>
          </cell>
          <cell r="G11774" t="str">
            <v>Supplies Office</v>
          </cell>
          <cell r="H11774">
            <v>0</v>
          </cell>
          <cell r="I11774">
            <v>0</v>
          </cell>
          <cell r="J11774">
            <v>0</v>
          </cell>
          <cell r="K11774">
            <v>0</v>
          </cell>
          <cell r="L11774">
            <v>0</v>
          </cell>
          <cell r="M11774">
            <v>0</v>
          </cell>
          <cell r="N11774">
            <v>0</v>
          </cell>
          <cell r="O11774" t="str">
            <v>+++</v>
          </cell>
        </row>
        <row r="11775">
          <cell r="A11775" t="str">
            <v>680.40.55.060-6200.02</v>
          </cell>
          <cell r="B11775" t="str">
            <v>680</v>
          </cell>
          <cell r="C11775" t="str">
            <v>40</v>
          </cell>
          <cell r="D11775" t="str">
            <v>55</v>
          </cell>
          <cell r="E11775" t="str">
            <v>060</v>
          </cell>
          <cell r="F11775" t="str">
            <v>6200.02</v>
          </cell>
          <cell r="G11775" t="str">
            <v>Supplies Special Department</v>
          </cell>
          <cell r="H11775">
            <v>0</v>
          </cell>
          <cell r="I11775">
            <v>0</v>
          </cell>
          <cell r="J11775">
            <v>0</v>
          </cell>
          <cell r="K11775">
            <v>0</v>
          </cell>
          <cell r="L11775">
            <v>0</v>
          </cell>
          <cell r="M11775">
            <v>0</v>
          </cell>
          <cell r="N11775">
            <v>0</v>
          </cell>
          <cell r="O11775" t="str">
            <v>+++</v>
          </cell>
        </row>
        <row r="11776">
          <cell r="A11776" t="str">
            <v>680.40.55.060-6200.03</v>
          </cell>
          <cell r="B11776" t="str">
            <v>680</v>
          </cell>
          <cell r="C11776" t="str">
            <v>40</v>
          </cell>
          <cell r="D11776" t="str">
            <v>55</v>
          </cell>
          <cell r="E11776" t="str">
            <v>060</v>
          </cell>
          <cell r="F11776" t="str">
            <v>6200.03</v>
          </cell>
          <cell r="G11776" t="str">
            <v>Supplies Copier Maintenance &amp; Supplies</v>
          </cell>
          <cell r="H11776">
            <v>0</v>
          </cell>
          <cell r="I11776">
            <v>0</v>
          </cell>
          <cell r="J11776">
            <v>0</v>
          </cell>
          <cell r="K11776">
            <v>0</v>
          </cell>
          <cell r="L11776">
            <v>0</v>
          </cell>
          <cell r="M11776">
            <v>0</v>
          </cell>
          <cell r="N11776">
            <v>0</v>
          </cell>
          <cell r="O11776" t="str">
            <v>+++</v>
          </cell>
        </row>
        <row r="11777">
          <cell r="A11777" t="str">
            <v>680.40.55.060-6200.04</v>
          </cell>
          <cell r="B11777" t="str">
            <v>680</v>
          </cell>
          <cell r="C11777" t="str">
            <v>40</v>
          </cell>
          <cell r="D11777" t="str">
            <v>55</v>
          </cell>
          <cell r="E11777" t="str">
            <v>060</v>
          </cell>
          <cell r="F11777" t="str">
            <v>6200.04</v>
          </cell>
          <cell r="G11777" t="str">
            <v>Supplies Postage</v>
          </cell>
          <cell r="H11777">
            <v>0</v>
          </cell>
          <cell r="I11777">
            <v>0</v>
          </cell>
          <cell r="J11777">
            <v>0</v>
          </cell>
          <cell r="K11777">
            <v>0</v>
          </cell>
          <cell r="L11777">
            <v>0</v>
          </cell>
          <cell r="M11777">
            <v>0</v>
          </cell>
          <cell r="N11777">
            <v>0</v>
          </cell>
          <cell r="O11777" t="str">
            <v>+++</v>
          </cell>
        </row>
        <row r="11778">
          <cell r="A11778" t="str">
            <v>680.40.55.060-6200.05</v>
          </cell>
          <cell r="B11778" t="str">
            <v>680</v>
          </cell>
          <cell r="C11778" t="str">
            <v>40</v>
          </cell>
          <cell r="D11778" t="str">
            <v>55</v>
          </cell>
          <cell r="E11778" t="str">
            <v>060</v>
          </cell>
          <cell r="F11778" t="str">
            <v>6200.05</v>
          </cell>
          <cell r="G11778" t="str">
            <v>Supplies Gasoline</v>
          </cell>
          <cell r="H11778">
            <v>0</v>
          </cell>
          <cell r="I11778">
            <v>0</v>
          </cell>
          <cell r="J11778">
            <v>0</v>
          </cell>
          <cell r="K11778">
            <v>0</v>
          </cell>
          <cell r="L11778">
            <v>0</v>
          </cell>
          <cell r="M11778">
            <v>0</v>
          </cell>
          <cell r="N11778">
            <v>0</v>
          </cell>
          <cell r="O11778" t="str">
            <v>+++</v>
          </cell>
        </row>
        <row r="11779">
          <cell r="A11779" t="str">
            <v>680.40.55.060-6200.06</v>
          </cell>
          <cell r="B11779" t="str">
            <v>680</v>
          </cell>
          <cell r="C11779" t="str">
            <v>40</v>
          </cell>
          <cell r="D11779" t="str">
            <v>55</v>
          </cell>
          <cell r="E11779" t="str">
            <v>060</v>
          </cell>
          <cell r="F11779" t="str">
            <v>6200.06</v>
          </cell>
          <cell r="G11779" t="str">
            <v>Supplies Propane</v>
          </cell>
          <cell r="H11779">
            <v>0</v>
          </cell>
          <cell r="I11779">
            <v>0</v>
          </cell>
          <cell r="J11779">
            <v>0</v>
          </cell>
          <cell r="K11779">
            <v>0</v>
          </cell>
          <cell r="L11779">
            <v>0</v>
          </cell>
          <cell r="M11779">
            <v>0</v>
          </cell>
          <cell r="N11779">
            <v>0</v>
          </cell>
          <cell r="O11779" t="str">
            <v>+++</v>
          </cell>
        </row>
        <row r="11780">
          <cell r="A11780" t="str">
            <v>680.40.55.060-6200.07</v>
          </cell>
          <cell r="B11780" t="str">
            <v>680</v>
          </cell>
          <cell r="C11780" t="str">
            <v>40</v>
          </cell>
          <cell r="D11780" t="str">
            <v>55</v>
          </cell>
          <cell r="E11780" t="str">
            <v>060</v>
          </cell>
          <cell r="F11780" t="str">
            <v>6200.07</v>
          </cell>
          <cell r="G11780" t="str">
            <v>Supplies Radio Communication &amp; Maint</v>
          </cell>
          <cell r="H11780">
            <v>0</v>
          </cell>
          <cell r="I11780">
            <v>0</v>
          </cell>
          <cell r="J11780">
            <v>0</v>
          </cell>
          <cell r="K11780">
            <v>0</v>
          </cell>
          <cell r="L11780">
            <v>0</v>
          </cell>
          <cell r="M11780">
            <v>0</v>
          </cell>
          <cell r="N11780">
            <v>0</v>
          </cell>
          <cell r="O11780" t="str">
            <v>+++</v>
          </cell>
        </row>
        <row r="11781">
          <cell r="A11781" t="str">
            <v>680.40.55.060-6200.09</v>
          </cell>
          <cell r="B11781" t="str">
            <v>680</v>
          </cell>
          <cell r="C11781" t="str">
            <v>40</v>
          </cell>
          <cell r="D11781" t="str">
            <v>55</v>
          </cell>
          <cell r="E11781" t="str">
            <v>060</v>
          </cell>
          <cell r="F11781" t="str">
            <v>6200.09</v>
          </cell>
          <cell r="G11781" t="str">
            <v>Supplies Data Processing</v>
          </cell>
          <cell r="H11781">
            <v>0</v>
          </cell>
          <cell r="I11781">
            <v>0</v>
          </cell>
          <cell r="J11781">
            <v>0</v>
          </cell>
          <cell r="K11781">
            <v>0</v>
          </cell>
          <cell r="L11781">
            <v>0</v>
          </cell>
          <cell r="M11781">
            <v>0</v>
          </cell>
          <cell r="N11781">
            <v>0</v>
          </cell>
          <cell r="O11781" t="str">
            <v>+++</v>
          </cell>
        </row>
        <row r="11782">
          <cell r="A11782" t="str">
            <v>680.40.55.060-6200.10</v>
          </cell>
          <cell r="B11782" t="str">
            <v>680</v>
          </cell>
          <cell r="C11782" t="str">
            <v>40</v>
          </cell>
          <cell r="D11782" t="str">
            <v>55</v>
          </cell>
          <cell r="E11782" t="str">
            <v>060</v>
          </cell>
          <cell r="F11782" t="str">
            <v>6200.10</v>
          </cell>
          <cell r="G11782" t="str">
            <v>Supplies Protective Clothing</v>
          </cell>
          <cell r="H11782">
            <v>0</v>
          </cell>
          <cell r="I11782">
            <v>0</v>
          </cell>
          <cell r="J11782">
            <v>0</v>
          </cell>
          <cell r="K11782">
            <v>0</v>
          </cell>
          <cell r="L11782">
            <v>0</v>
          </cell>
          <cell r="M11782">
            <v>0</v>
          </cell>
          <cell r="N11782">
            <v>0</v>
          </cell>
          <cell r="O11782" t="str">
            <v>+++</v>
          </cell>
        </row>
        <row r="11783">
          <cell r="A11783" t="str">
            <v>680.40.55.060-6200.12</v>
          </cell>
          <cell r="B11783" t="str">
            <v>680</v>
          </cell>
          <cell r="C11783" t="str">
            <v>40</v>
          </cell>
          <cell r="D11783" t="str">
            <v>55</v>
          </cell>
          <cell r="E11783" t="str">
            <v>060</v>
          </cell>
          <cell r="F11783" t="str">
            <v>6200.12</v>
          </cell>
          <cell r="G11783" t="str">
            <v>Supplies CNG</v>
          </cell>
          <cell r="H11783">
            <v>0</v>
          </cell>
          <cell r="I11783">
            <v>0</v>
          </cell>
          <cell r="J11783">
            <v>0</v>
          </cell>
          <cell r="K11783">
            <v>0</v>
          </cell>
          <cell r="L11783">
            <v>0</v>
          </cell>
          <cell r="M11783">
            <v>0</v>
          </cell>
          <cell r="N11783">
            <v>0</v>
          </cell>
          <cell r="O11783" t="str">
            <v>+++</v>
          </cell>
        </row>
        <row r="11784">
          <cell r="A11784" t="str">
            <v>680.40.55.060-6280.03</v>
          </cell>
          <cell r="B11784" t="str">
            <v>680</v>
          </cell>
          <cell r="C11784" t="str">
            <v>40</v>
          </cell>
          <cell r="D11784" t="str">
            <v>55</v>
          </cell>
          <cell r="E11784" t="str">
            <v>060</v>
          </cell>
          <cell r="F11784" t="str">
            <v>6280.03</v>
          </cell>
          <cell r="G11784" t="str">
            <v>Supplies-Public Works Soundwall Repair</v>
          </cell>
          <cell r="H11784">
            <v>0</v>
          </cell>
          <cell r="I11784">
            <v>0</v>
          </cell>
          <cell r="J11784">
            <v>0</v>
          </cell>
          <cell r="K11784">
            <v>0</v>
          </cell>
          <cell r="L11784">
            <v>0</v>
          </cell>
          <cell r="M11784">
            <v>0</v>
          </cell>
          <cell r="N11784">
            <v>0</v>
          </cell>
          <cell r="O11784" t="str">
            <v>+++</v>
          </cell>
        </row>
        <row r="11785">
          <cell r="A11785" t="str">
            <v>680.40.55.060-6280.04</v>
          </cell>
          <cell r="B11785" t="str">
            <v>680</v>
          </cell>
          <cell r="C11785" t="str">
            <v>40</v>
          </cell>
          <cell r="D11785" t="str">
            <v>55</v>
          </cell>
          <cell r="E11785" t="str">
            <v>060</v>
          </cell>
          <cell r="F11785" t="str">
            <v>6280.04</v>
          </cell>
          <cell r="G11785" t="str">
            <v>Supplies-Public Works Sidewalk Repair</v>
          </cell>
          <cell r="H11785">
            <v>0</v>
          </cell>
          <cell r="I11785">
            <v>0</v>
          </cell>
          <cell r="J11785">
            <v>0</v>
          </cell>
          <cell r="K11785">
            <v>0</v>
          </cell>
          <cell r="L11785">
            <v>0</v>
          </cell>
          <cell r="M11785">
            <v>0</v>
          </cell>
          <cell r="N11785">
            <v>0</v>
          </cell>
          <cell r="O11785" t="str">
            <v>+++</v>
          </cell>
        </row>
        <row r="11786">
          <cell r="A11786" t="str">
            <v>680.40.55.060-6280.05</v>
          </cell>
          <cell r="B11786" t="str">
            <v>680</v>
          </cell>
          <cell r="C11786" t="str">
            <v>40</v>
          </cell>
          <cell r="D11786" t="str">
            <v>55</v>
          </cell>
          <cell r="E11786" t="str">
            <v>060</v>
          </cell>
          <cell r="F11786" t="str">
            <v>6280.05</v>
          </cell>
          <cell r="G11786" t="str">
            <v>Supplies-Public Works Traffic Signs</v>
          </cell>
          <cell r="H11786">
            <v>0</v>
          </cell>
          <cell r="I11786">
            <v>0</v>
          </cell>
          <cell r="J11786">
            <v>0</v>
          </cell>
          <cell r="K11786">
            <v>0</v>
          </cell>
          <cell r="L11786">
            <v>0</v>
          </cell>
          <cell r="M11786">
            <v>0</v>
          </cell>
          <cell r="N11786">
            <v>0</v>
          </cell>
          <cell r="O11786" t="str">
            <v>+++</v>
          </cell>
        </row>
        <row r="11787">
          <cell r="A11787" t="str">
            <v>680.40.55.060-6280.08</v>
          </cell>
          <cell r="B11787" t="str">
            <v>680</v>
          </cell>
          <cell r="C11787" t="str">
            <v>40</v>
          </cell>
          <cell r="D11787" t="str">
            <v>55</v>
          </cell>
          <cell r="E11787" t="str">
            <v>060</v>
          </cell>
          <cell r="F11787" t="str">
            <v>6280.08</v>
          </cell>
          <cell r="G11787" t="str">
            <v>Supplies-Public Works Pump</v>
          </cell>
          <cell r="H11787">
            <v>0</v>
          </cell>
          <cell r="I11787">
            <v>0</v>
          </cell>
          <cell r="J11787">
            <v>0</v>
          </cell>
          <cell r="K11787">
            <v>0</v>
          </cell>
          <cell r="L11787">
            <v>0</v>
          </cell>
          <cell r="M11787">
            <v>0</v>
          </cell>
          <cell r="N11787">
            <v>0</v>
          </cell>
          <cell r="O11787" t="str">
            <v>+++</v>
          </cell>
        </row>
        <row r="11788">
          <cell r="A11788" t="str">
            <v>680.40.55.060-6280.09</v>
          </cell>
          <cell r="B11788" t="str">
            <v>680</v>
          </cell>
          <cell r="C11788" t="str">
            <v>40</v>
          </cell>
          <cell r="D11788" t="str">
            <v>55</v>
          </cell>
          <cell r="E11788" t="str">
            <v>060</v>
          </cell>
          <cell r="F11788" t="str">
            <v>6280.09</v>
          </cell>
          <cell r="G11788" t="str">
            <v>Supplies-Public Works Storm Drain System</v>
          </cell>
          <cell r="H11788">
            <v>0</v>
          </cell>
          <cell r="I11788">
            <v>0</v>
          </cell>
          <cell r="J11788">
            <v>0</v>
          </cell>
          <cell r="K11788">
            <v>0</v>
          </cell>
          <cell r="L11788">
            <v>0</v>
          </cell>
          <cell r="M11788">
            <v>0</v>
          </cell>
          <cell r="N11788">
            <v>0</v>
          </cell>
          <cell r="O11788" t="str">
            <v>+++</v>
          </cell>
        </row>
        <row r="11789">
          <cell r="A11789" t="str">
            <v>680.40.55.060-6280.10</v>
          </cell>
          <cell r="B11789" t="str">
            <v>680</v>
          </cell>
          <cell r="C11789" t="str">
            <v>40</v>
          </cell>
          <cell r="D11789" t="str">
            <v>55</v>
          </cell>
          <cell r="E11789" t="str">
            <v>060</v>
          </cell>
          <cell r="F11789" t="str">
            <v>6280.10</v>
          </cell>
          <cell r="G11789" t="str">
            <v>Supplies-Public Works Storm Drain Basin</v>
          </cell>
          <cell r="H11789">
            <v>0</v>
          </cell>
          <cell r="I11789">
            <v>0</v>
          </cell>
          <cell r="J11789">
            <v>0</v>
          </cell>
          <cell r="K11789">
            <v>0</v>
          </cell>
          <cell r="L11789">
            <v>0</v>
          </cell>
          <cell r="M11789">
            <v>0</v>
          </cell>
          <cell r="N11789">
            <v>0</v>
          </cell>
          <cell r="O11789" t="str">
            <v>+++</v>
          </cell>
        </row>
        <row r="11790">
          <cell r="A11790" t="str">
            <v>680.40.55.060-6280.11</v>
          </cell>
          <cell r="B11790" t="str">
            <v>680</v>
          </cell>
          <cell r="C11790" t="str">
            <v>40</v>
          </cell>
          <cell r="D11790" t="str">
            <v>55</v>
          </cell>
          <cell r="E11790" t="str">
            <v>060</v>
          </cell>
          <cell r="F11790" t="str">
            <v>6280.11</v>
          </cell>
          <cell r="G11790" t="str">
            <v>Supplies-Public Works Custodial</v>
          </cell>
          <cell r="H11790">
            <v>0</v>
          </cell>
          <cell r="I11790">
            <v>0</v>
          </cell>
          <cell r="J11790">
            <v>0</v>
          </cell>
          <cell r="K11790">
            <v>0</v>
          </cell>
          <cell r="L11790">
            <v>0</v>
          </cell>
          <cell r="M11790">
            <v>0</v>
          </cell>
          <cell r="N11790">
            <v>0</v>
          </cell>
          <cell r="O11790" t="str">
            <v>+++</v>
          </cell>
        </row>
        <row r="11791">
          <cell r="A11791" t="str">
            <v>680.40.55.060-6280.12</v>
          </cell>
          <cell r="B11791" t="str">
            <v>680</v>
          </cell>
          <cell r="C11791" t="str">
            <v>40</v>
          </cell>
          <cell r="D11791" t="str">
            <v>55</v>
          </cell>
          <cell r="E11791" t="str">
            <v>060</v>
          </cell>
          <cell r="F11791" t="str">
            <v>6280.12</v>
          </cell>
          <cell r="G11791" t="str">
            <v>Supplies-Public Works Chemicals</v>
          </cell>
          <cell r="H11791">
            <v>0</v>
          </cell>
          <cell r="I11791">
            <v>0</v>
          </cell>
          <cell r="J11791">
            <v>0</v>
          </cell>
          <cell r="K11791">
            <v>0</v>
          </cell>
          <cell r="L11791">
            <v>0</v>
          </cell>
          <cell r="M11791">
            <v>0</v>
          </cell>
          <cell r="N11791">
            <v>0</v>
          </cell>
          <cell r="O11791" t="str">
            <v>+++</v>
          </cell>
        </row>
        <row r="11792">
          <cell r="A11792" t="str">
            <v>680.40.55.060-6280.13</v>
          </cell>
          <cell r="B11792" t="str">
            <v>680</v>
          </cell>
          <cell r="C11792" t="str">
            <v>40</v>
          </cell>
          <cell r="D11792" t="str">
            <v>55</v>
          </cell>
          <cell r="E11792" t="str">
            <v>060</v>
          </cell>
          <cell r="F11792" t="str">
            <v>6280.13</v>
          </cell>
          <cell r="G11792" t="str">
            <v>Supplies-Public Works Laboratory</v>
          </cell>
          <cell r="H11792">
            <v>0</v>
          </cell>
          <cell r="I11792">
            <v>0</v>
          </cell>
          <cell r="J11792">
            <v>0</v>
          </cell>
          <cell r="K11792">
            <v>0</v>
          </cell>
          <cell r="L11792">
            <v>0</v>
          </cell>
          <cell r="M11792">
            <v>0</v>
          </cell>
          <cell r="N11792">
            <v>0</v>
          </cell>
          <cell r="O11792" t="str">
            <v>+++</v>
          </cell>
        </row>
        <row r="11793">
          <cell r="A11793" t="str">
            <v>680.40.55.060-6280.14</v>
          </cell>
          <cell r="B11793" t="str">
            <v>680</v>
          </cell>
          <cell r="C11793" t="str">
            <v>40</v>
          </cell>
          <cell r="D11793" t="str">
            <v>55</v>
          </cell>
          <cell r="E11793" t="str">
            <v>060</v>
          </cell>
          <cell r="F11793" t="str">
            <v>6280.14</v>
          </cell>
          <cell r="G11793" t="str">
            <v>Supplies-Public Works Protective Clothing</v>
          </cell>
          <cell r="H11793">
            <v>0</v>
          </cell>
          <cell r="I11793">
            <v>0</v>
          </cell>
          <cell r="J11793">
            <v>0</v>
          </cell>
          <cell r="K11793">
            <v>0</v>
          </cell>
          <cell r="L11793">
            <v>0</v>
          </cell>
          <cell r="M11793">
            <v>0</v>
          </cell>
          <cell r="N11793">
            <v>0</v>
          </cell>
          <cell r="O11793" t="str">
            <v>+++</v>
          </cell>
        </row>
        <row r="11794">
          <cell r="A11794" t="str">
            <v>680.40.55.060-6280.15</v>
          </cell>
          <cell r="B11794" t="str">
            <v>680</v>
          </cell>
          <cell r="C11794" t="str">
            <v>40</v>
          </cell>
          <cell r="D11794" t="str">
            <v>55</v>
          </cell>
          <cell r="E11794" t="str">
            <v>060</v>
          </cell>
          <cell r="F11794" t="str">
            <v>6280.15</v>
          </cell>
          <cell r="G11794" t="str">
            <v>Supplies-Public Works Mechanics Tools</v>
          </cell>
          <cell r="H11794">
            <v>0</v>
          </cell>
          <cell r="I11794">
            <v>0</v>
          </cell>
          <cell r="J11794">
            <v>0</v>
          </cell>
          <cell r="K11794">
            <v>0</v>
          </cell>
          <cell r="L11794">
            <v>0</v>
          </cell>
          <cell r="M11794">
            <v>0</v>
          </cell>
          <cell r="N11794">
            <v>0</v>
          </cell>
          <cell r="O11794" t="str">
            <v>+++</v>
          </cell>
        </row>
        <row r="11795">
          <cell r="A11795" t="str">
            <v>680.40.55.060-6280.16</v>
          </cell>
          <cell r="B11795" t="str">
            <v>680</v>
          </cell>
          <cell r="C11795" t="str">
            <v>40</v>
          </cell>
          <cell r="D11795" t="str">
            <v>55</v>
          </cell>
          <cell r="E11795" t="str">
            <v>060</v>
          </cell>
          <cell r="F11795" t="str">
            <v>6280.16</v>
          </cell>
          <cell r="G11795" t="str">
            <v>Supplies-Public Works UV System Supplies</v>
          </cell>
          <cell r="H11795">
            <v>0</v>
          </cell>
          <cell r="I11795">
            <v>0</v>
          </cell>
          <cell r="J11795">
            <v>0</v>
          </cell>
          <cell r="K11795">
            <v>0</v>
          </cell>
          <cell r="L11795">
            <v>0</v>
          </cell>
          <cell r="M11795">
            <v>0</v>
          </cell>
          <cell r="N11795">
            <v>0</v>
          </cell>
          <cell r="O11795" t="str">
            <v>+++</v>
          </cell>
        </row>
        <row r="11796">
          <cell r="A11796" t="str">
            <v>680.40.55.060-6280.19</v>
          </cell>
          <cell r="B11796" t="str">
            <v>680</v>
          </cell>
          <cell r="C11796" t="str">
            <v>40</v>
          </cell>
          <cell r="D11796" t="str">
            <v>55</v>
          </cell>
          <cell r="E11796" t="str">
            <v>060</v>
          </cell>
          <cell r="F11796" t="str">
            <v>6280.19</v>
          </cell>
          <cell r="G11796" t="str">
            <v>Supplies-Public Works Specialty Maintenance Tools</v>
          </cell>
          <cell r="H11796">
            <v>0</v>
          </cell>
          <cell r="I11796">
            <v>0</v>
          </cell>
          <cell r="J11796">
            <v>0</v>
          </cell>
          <cell r="K11796">
            <v>0</v>
          </cell>
          <cell r="L11796">
            <v>0</v>
          </cell>
          <cell r="M11796">
            <v>0</v>
          </cell>
          <cell r="N11796">
            <v>0</v>
          </cell>
          <cell r="O11796" t="str">
            <v>+++</v>
          </cell>
        </row>
        <row r="11797">
          <cell r="A11797" t="str">
            <v>680.40.55.060-6280.20</v>
          </cell>
          <cell r="B11797" t="str">
            <v>680</v>
          </cell>
          <cell r="C11797" t="str">
            <v>40</v>
          </cell>
          <cell r="D11797" t="str">
            <v>55</v>
          </cell>
          <cell r="E11797" t="str">
            <v>060</v>
          </cell>
          <cell r="F11797" t="str">
            <v>6280.20</v>
          </cell>
          <cell r="G11797" t="str">
            <v>Supplies-Public Works Bin Repair</v>
          </cell>
          <cell r="H11797">
            <v>0</v>
          </cell>
          <cell r="I11797">
            <v>0</v>
          </cell>
          <cell r="J11797">
            <v>0</v>
          </cell>
          <cell r="K11797">
            <v>0</v>
          </cell>
          <cell r="L11797">
            <v>0</v>
          </cell>
          <cell r="M11797">
            <v>0</v>
          </cell>
          <cell r="N11797">
            <v>0</v>
          </cell>
          <cell r="O11797" t="str">
            <v>+++</v>
          </cell>
        </row>
        <row r="11798">
          <cell r="A11798" t="str">
            <v>680.40.55.060-6280.21</v>
          </cell>
          <cell r="B11798" t="str">
            <v>680</v>
          </cell>
          <cell r="C11798" t="str">
            <v>40</v>
          </cell>
          <cell r="D11798" t="str">
            <v>55</v>
          </cell>
          <cell r="E11798" t="str">
            <v>060</v>
          </cell>
          <cell r="F11798" t="str">
            <v>6280.21</v>
          </cell>
          <cell r="G11798" t="str">
            <v>Supplies-Public Works Used Oil Grant</v>
          </cell>
          <cell r="H11798">
            <v>0</v>
          </cell>
          <cell r="I11798">
            <v>0</v>
          </cell>
          <cell r="J11798">
            <v>0</v>
          </cell>
          <cell r="K11798">
            <v>0</v>
          </cell>
          <cell r="L11798">
            <v>0</v>
          </cell>
          <cell r="M11798">
            <v>0</v>
          </cell>
          <cell r="N11798">
            <v>0</v>
          </cell>
          <cell r="O11798" t="str">
            <v>+++</v>
          </cell>
        </row>
        <row r="11799">
          <cell r="A11799" t="str">
            <v>680.40.55.060-6280.22</v>
          </cell>
          <cell r="B11799" t="str">
            <v>680</v>
          </cell>
          <cell r="C11799" t="str">
            <v>40</v>
          </cell>
          <cell r="D11799" t="str">
            <v>55</v>
          </cell>
          <cell r="E11799" t="str">
            <v>060</v>
          </cell>
          <cell r="F11799" t="str">
            <v>6280.22</v>
          </cell>
          <cell r="G11799" t="str">
            <v>Supplies-Public Works Recycled Products</v>
          </cell>
          <cell r="H11799">
            <v>0</v>
          </cell>
          <cell r="I11799">
            <v>0</v>
          </cell>
          <cell r="J11799">
            <v>0</v>
          </cell>
          <cell r="K11799">
            <v>0</v>
          </cell>
          <cell r="L11799">
            <v>0</v>
          </cell>
          <cell r="M11799">
            <v>0</v>
          </cell>
          <cell r="N11799">
            <v>0</v>
          </cell>
          <cell r="O11799" t="str">
            <v>+++</v>
          </cell>
        </row>
        <row r="11800">
          <cell r="A11800" t="str">
            <v>680.40.55.060-6280.23</v>
          </cell>
          <cell r="B11800" t="str">
            <v>680</v>
          </cell>
          <cell r="C11800" t="str">
            <v>40</v>
          </cell>
          <cell r="D11800" t="str">
            <v>55</v>
          </cell>
          <cell r="E11800" t="str">
            <v>060</v>
          </cell>
          <cell r="F11800" t="str">
            <v>6280.23</v>
          </cell>
          <cell r="G11800" t="str">
            <v>Supplies-Public Works Recycling Education Program</v>
          </cell>
          <cell r="H11800">
            <v>0</v>
          </cell>
          <cell r="I11800">
            <v>0</v>
          </cell>
          <cell r="J11800">
            <v>0</v>
          </cell>
          <cell r="K11800">
            <v>0</v>
          </cell>
          <cell r="L11800">
            <v>0</v>
          </cell>
          <cell r="M11800">
            <v>0</v>
          </cell>
          <cell r="N11800">
            <v>0</v>
          </cell>
          <cell r="O11800" t="str">
            <v>+++</v>
          </cell>
        </row>
        <row r="11801">
          <cell r="A11801" t="str">
            <v>680.40.55.060-6280.25</v>
          </cell>
          <cell r="B11801" t="str">
            <v>680</v>
          </cell>
          <cell r="C11801" t="str">
            <v>40</v>
          </cell>
          <cell r="D11801" t="str">
            <v>55</v>
          </cell>
          <cell r="E11801" t="str">
            <v>060</v>
          </cell>
          <cell r="F11801" t="str">
            <v>6280.25</v>
          </cell>
          <cell r="G11801" t="str">
            <v>Supplies-Public Works Collection Containers</v>
          </cell>
          <cell r="H11801">
            <v>0</v>
          </cell>
          <cell r="I11801">
            <v>0</v>
          </cell>
          <cell r="J11801">
            <v>0</v>
          </cell>
          <cell r="K11801">
            <v>0</v>
          </cell>
          <cell r="L11801">
            <v>0</v>
          </cell>
          <cell r="M11801">
            <v>0</v>
          </cell>
          <cell r="N11801">
            <v>0</v>
          </cell>
          <cell r="O11801" t="str">
            <v>+++</v>
          </cell>
        </row>
        <row r="11802">
          <cell r="A11802" t="str">
            <v>680.40.55.060-6280.26</v>
          </cell>
          <cell r="B11802" t="str">
            <v>680</v>
          </cell>
          <cell r="C11802" t="str">
            <v>40</v>
          </cell>
          <cell r="D11802" t="str">
            <v>55</v>
          </cell>
          <cell r="E11802" t="str">
            <v>060</v>
          </cell>
          <cell r="F11802" t="str">
            <v>6280.26</v>
          </cell>
          <cell r="G11802" t="str">
            <v>Supplies-Public Works 3 Cart System Containers</v>
          </cell>
          <cell r="H11802">
            <v>0</v>
          </cell>
          <cell r="I11802">
            <v>0</v>
          </cell>
          <cell r="J11802">
            <v>0</v>
          </cell>
          <cell r="K11802">
            <v>0</v>
          </cell>
          <cell r="L11802">
            <v>0</v>
          </cell>
          <cell r="M11802">
            <v>0</v>
          </cell>
          <cell r="N11802">
            <v>0</v>
          </cell>
          <cell r="O11802" t="str">
            <v>+++</v>
          </cell>
        </row>
        <row r="11803">
          <cell r="A11803" t="str">
            <v>680.40.55.060-6280.27</v>
          </cell>
          <cell r="B11803" t="str">
            <v>680</v>
          </cell>
          <cell r="C11803" t="str">
            <v>40</v>
          </cell>
          <cell r="D11803" t="str">
            <v>55</v>
          </cell>
          <cell r="E11803" t="str">
            <v>060</v>
          </cell>
          <cell r="F11803" t="str">
            <v>6280.27</v>
          </cell>
          <cell r="G11803" t="str">
            <v>Supplies-Public Works SSJID Surface Water</v>
          </cell>
          <cell r="H11803">
            <v>0</v>
          </cell>
          <cell r="I11803">
            <v>0</v>
          </cell>
          <cell r="J11803">
            <v>0</v>
          </cell>
          <cell r="K11803">
            <v>0</v>
          </cell>
          <cell r="L11803">
            <v>0</v>
          </cell>
          <cell r="M11803">
            <v>0</v>
          </cell>
          <cell r="N11803">
            <v>0</v>
          </cell>
          <cell r="O11803" t="str">
            <v>+++</v>
          </cell>
        </row>
        <row r="11804">
          <cell r="A11804" t="str">
            <v>680.40.55.060-6280.28</v>
          </cell>
          <cell r="B11804" t="str">
            <v>680</v>
          </cell>
          <cell r="C11804" t="str">
            <v>40</v>
          </cell>
          <cell r="D11804" t="str">
            <v>55</v>
          </cell>
          <cell r="E11804" t="str">
            <v>060</v>
          </cell>
          <cell r="F11804" t="str">
            <v>6280.28</v>
          </cell>
          <cell r="G11804" t="str">
            <v>Supplies-Public Works Water Treatment Chemicals</v>
          </cell>
          <cell r="H11804">
            <v>0</v>
          </cell>
          <cell r="I11804">
            <v>0</v>
          </cell>
          <cell r="J11804">
            <v>0</v>
          </cell>
          <cell r="K11804">
            <v>0</v>
          </cell>
          <cell r="L11804">
            <v>0</v>
          </cell>
          <cell r="M11804">
            <v>0</v>
          </cell>
          <cell r="N11804">
            <v>0</v>
          </cell>
          <cell r="O11804" t="str">
            <v>+++</v>
          </cell>
        </row>
        <row r="11805">
          <cell r="A11805" t="str">
            <v>680.40.55.060-6280.29</v>
          </cell>
          <cell r="B11805" t="str">
            <v>680</v>
          </cell>
          <cell r="C11805" t="str">
            <v>40</v>
          </cell>
          <cell r="D11805" t="str">
            <v>55</v>
          </cell>
          <cell r="E11805" t="str">
            <v>060</v>
          </cell>
          <cell r="F11805" t="str">
            <v>6280.29</v>
          </cell>
          <cell r="G11805" t="str">
            <v>Supplies-Public Works Water Treatment</v>
          </cell>
          <cell r="H11805">
            <v>0</v>
          </cell>
          <cell r="I11805">
            <v>0</v>
          </cell>
          <cell r="J11805">
            <v>0</v>
          </cell>
          <cell r="K11805">
            <v>0</v>
          </cell>
          <cell r="L11805">
            <v>0</v>
          </cell>
          <cell r="M11805">
            <v>0</v>
          </cell>
          <cell r="N11805">
            <v>0</v>
          </cell>
          <cell r="O11805" t="str">
            <v>+++</v>
          </cell>
        </row>
        <row r="11806">
          <cell r="A11806" t="str">
            <v>680.40.55.060-6280.30</v>
          </cell>
          <cell r="B11806" t="str">
            <v>680</v>
          </cell>
          <cell r="C11806" t="str">
            <v>40</v>
          </cell>
          <cell r="D11806" t="str">
            <v>55</v>
          </cell>
          <cell r="E11806" t="str">
            <v>060</v>
          </cell>
          <cell r="F11806" t="str">
            <v>6280.30</v>
          </cell>
          <cell r="G11806" t="str">
            <v>Supplies-Public Works Automated &amp; Hand Tools</v>
          </cell>
          <cell r="H11806">
            <v>0</v>
          </cell>
          <cell r="I11806">
            <v>0</v>
          </cell>
          <cell r="J11806">
            <v>0</v>
          </cell>
          <cell r="K11806">
            <v>0</v>
          </cell>
          <cell r="L11806">
            <v>0</v>
          </cell>
          <cell r="M11806">
            <v>0</v>
          </cell>
          <cell r="N11806">
            <v>0</v>
          </cell>
          <cell r="O11806" t="str">
            <v>+++</v>
          </cell>
        </row>
        <row r="11807">
          <cell r="A11807" t="str">
            <v>680.40.55.060-6280.31</v>
          </cell>
          <cell r="B11807" t="str">
            <v>680</v>
          </cell>
          <cell r="C11807" t="str">
            <v>40</v>
          </cell>
          <cell r="D11807" t="str">
            <v>55</v>
          </cell>
          <cell r="E11807" t="str">
            <v>060</v>
          </cell>
          <cell r="F11807" t="str">
            <v>6280.31</v>
          </cell>
          <cell r="G11807" t="str">
            <v>Supplies-Public Works Water Conservation</v>
          </cell>
          <cell r="H11807">
            <v>0</v>
          </cell>
          <cell r="I11807">
            <v>0</v>
          </cell>
          <cell r="J11807">
            <v>0</v>
          </cell>
          <cell r="K11807">
            <v>0</v>
          </cell>
          <cell r="L11807">
            <v>0</v>
          </cell>
          <cell r="M11807">
            <v>0</v>
          </cell>
          <cell r="N11807">
            <v>0</v>
          </cell>
          <cell r="O11807" t="str">
            <v>+++</v>
          </cell>
        </row>
        <row r="11808">
          <cell r="A11808" t="str">
            <v>680.40.55.060-6280.32</v>
          </cell>
          <cell r="B11808" t="str">
            <v>680</v>
          </cell>
          <cell r="C11808" t="str">
            <v>40</v>
          </cell>
          <cell r="D11808" t="str">
            <v>55</v>
          </cell>
          <cell r="E11808" t="str">
            <v>060</v>
          </cell>
          <cell r="F11808" t="str">
            <v>6280.32</v>
          </cell>
          <cell r="G11808" t="str">
            <v>Supplies-Public Works Water Distribution System</v>
          </cell>
          <cell r="H11808">
            <v>0</v>
          </cell>
          <cell r="I11808">
            <v>0</v>
          </cell>
          <cell r="J11808">
            <v>0</v>
          </cell>
          <cell r="K11808">
            <v>0</v>
          </cell>
          <cell r="L11808">
            <v>0</v>
          </cell>
          <cell r="M11808">
            <v>0</v>
          </cell>
          <cell r="N11808">
            <v>0</v>
          </cell>
          <cell r="O11808" t="str">
            <v>+++</v>
          </cell>
        </row>
        <row r="11809">
          <cell r="A11809" t="str">
            <v>680.40.55.060-6280.33</v>
          </cell>
          <cell r="B11809" t="str">
            <v>680</v>
          </cell>
          <cell r="C11809" t="str">
            <v>40</v>
          </cell>
          <cell r="D11809" t="str">
            <v>55</v>
          </cell>
          <cell r="E11809" t="str">
            <v>060</v>
          </cell>
          <cell r="F11809" t="str">
            <v>6280.33</v>
          </cell>
          <cell r="G11809" t="str">
            <v>Supplies-Public Works Fire Hydrants</v>
          </cell>
          <cell r="H11809">
            <v>0</v>
          </cell>
          <cell r="I11809">
            <v>0</v>
          </cell>
          <cell r="J11809">
            <v>0</v>
          </cell>
          <cell r="K11809">
            <v>0</v>
          </cell>
          <cell r="L11809">
            <v>0</v>
          </cell>
          <cell r="M11809">
            <v>0</v>
          </cell>
          <cell r="N11809">
            <v>0</v>
          </cell>
          <cell r="O11809" t="str">
            <v>+++</v>
          </cell>
        </row>
        <row r="11810">
          <cell r="A11810" t="str">
            <v>680.40.55.060-6280.34</v>
          </cell>
          <cell r="B11810" t="str">
            <v>680</v>
          </cell>
          <cell r="C11810" t="str">
            <v>40</v>
          </cell>
          <cell r="D11810" t="str">
            <v>55</v>
          </cell>
          <cell r="E11810" t="str">
            <v>060</v>
          </cell>
          <cell r="F11810" t="str">
            <v>6280.34</v>
          </cell>
          <cell r="G11810" t="str">
            <v>Supplies-Public Works Wells &amp; Pumps</v>
          </cell>
          <cell r="H11810">
            <v>0</v>
          </cell>
          <cell r="I11810">
            <v>0</v>
          </cell>
          <cell r="J11810">
            <v>0</v>
          </cell>
          <cell r="K11810">
            <v>0</v>
          </cell>
          <cell r="L11810">
            <v>0</v>
          </cell>
          <cell r="M11810">
            <v>0</v>
          </cell>
          <cell r="N11810">
            <v>0</v>
          </cell>
          <cell r="O11810" t="str">
            <v>+++</v>
          </cell>
        </row>
        <row r="11811">
          <cell r="A11811" t="str">
            <v>680.40.55.060-6280.35</v>
          </cell>
          <cell r="B11811" t="str">
            <v>680</v>
          </cell>
          <cell r="C11811" t="str">
            <v>40</v>
          </cell>
          <cell r="D11811" t="str">
            <v>55</v>
          </cell>
          <cell r="E11811" t="str">
            <v>060</v>
          </cell>
          <cell r="F11811" t="str">
            <v>6280.35</v>
          </cell>
          <cell r="G11811" t="str">
            <v>Supplies-Public Works Water Meters &amp; Boxes</v>
          </cell>
          <cell r="H11811">
            <v>0</v>
          </cell>
          <cell r="I11811">
            <v>0</v>
          </cell>
          <cell r="J11811">
            <v>0</v>
          </cell>
          <cell r="K11811">
            <v>0</v>
          </cell>
          <cell r="L11811">
            <v>0</v>
          </cell>
          <cell r="M11811">
            <v>0</v>
          </cell>
          <cell r="N11811">
            <v>0</v>
          </cell>
          <cell r="O11811" t="str">
            <v>+++</v>
          </cell>
        </row>
        <row r="11812">
          <cell r="A11812" t="str">
            <v>680.40.55.060-6280.36</v>
          </cell>
          <cell r="B11812" t="str">
            <v>680</v>
          </cell>
          <cell r="C11812" t="str">
            <v>40</v>
          </cell>
          <cell r="D11812" t="str">
            <v>55</v>
          </cell>
          <cell r="E11812" t="str">
            <v>060</v>
          </cell>
          <cell r="F11812" t="str">
            <v>6280.36</v>
          </cell>
          <cell r="G11812" t="str">
            <v>Supplies-Public Works Traffic Calming</v>
          </cell>
          <cell r="H11812">
            <v>0</v>
          </cell>
          <cell r="I11812">
            <v>0</v>
          </cell>
          <cell r="J11812">
            <v>0</v>
          </cell>
          <cell r="K11812">
            <v>0</v>
          </cell>
          <cell r="L11812">
            <v>0</v>
          </cell>
          <cell r="M11812">
            <v>0</v>
          </cell>
          <cell r="N11812">
            <v>0</v>
          </cell>
          <cell r="O11812" t="str">
            <v>+++</v>
          </cell>
        </row>
        <row r="11813">
          <cell r="A11813" t="str">
            <v>680.40.55.060-6280.38</v>
          </cell>
          <cell r="B11813" t="str">
            <v>680</v>
          </cell>
          <cell r="C11813" t="str">
            <v>40</v>
          </cell>
          <cell r="D11813" t="str">
            <v>55</v>
          </cell>
          <cell r="E11813" t="str">
            <v>060</v>
          </cell>
          <cell r="F11813" t="str">
            <v>6280.38</v>
          </cell>
          <cell r="G11813" t="str">
            <v>Supplies-Public Works Global Supplies</v>
          </cell>
          <cell r="H11813">
            <v>0</v>
          </cell>
          <cell r="I11813">
            <v>0</v>
          </cell>
          <cell r="J11813">
            <v>0</v>
          </cell>
          <cell r="K11813">
            <v>0</v>
          </cell>
          <cell r="L11813">
            <v>0</v>
          </cell>
          <cell r="M11813">
            <v>0</v>
          </cell>
          <cell r="N11813">
            <v>0</v>
          </cell>
          <cell r="O11813" t="str">
            <v>+++</v>
          </cell>
        </row>
        <row r="11814">
          <cell r="A11814" t="str">
            <v>680.40.55.060-6280.39</v>
          </cell>
          <cell r="B11814" t="str">
            <v>680</v>
          </cell>
          <cell r="C11814" t="str">
            <v>40</v>
          </cell>
          <cell r="D11814" t="str">
            <v>55</v>
          </cell>
          <cell r="E11814" t="str">
            <v>060</v>
          </cell>
          <cell r="F11814" t="str">
            <v>6280.39</v>
          </cell>
          <cell r="G11814" t="str">
            <v>Supplies-Public Works Industrial Waste Pretreatment</v>
          </cell>
          <cell r="H11814">
            <v>0</v>
          </cell>
          <cell r="I11814">
            <v>0</v>
          </cell>
          <cell r="J11814">
            <v>0</v>
          </cell>
          <cell r="K11814">
            <v>0</v>
          </cell>
          <cell r="L11814">
            <v>0</v>
          </cell>
          <cell r="M11814">
            <v>0</v>
          </cell>
          <cell r="N11814">
            <v>0</v>
          </cell>
          <cell r="O11814" t="str">
            <v>+++</v>
          </cell>
        </row>
        <row r="11815">
          <cell r="A11815" t="str">
            <v>680.40.55.060-6280.41</v>
          </cell>
          <cell r="B11815" t="str">
            <v>680</v>
          </cell>
          <cell r="C11815" t="str">
            <v>40</v>
          </cell>
          <cell r="D11815" t="str">
            <v>55</v>
          </cell>
          <cell r="E11815" t="str">
            <v>060</v>
          </cell>
          <cell r="F11815" t="str">
            <v>6280.41</v>
          </cell>
          <cell r="G11815" t="str">
            <v>Supplies-Public Works Bevarage Container Grant</v>
          </cell>
          <cell r="H11815">
            <v>0</v>
          </cell>
          <cell r="I11815">
            <v>0</v>
          </cell>
          <cell r="J11815">
            <v>0</v>
          </cell>
          <cell r="K11815">
            <v>0</v>
          </cell>
          <cell r="L11815">
            <v>0</v>
          </cell>
          <cell r="M11815">
            <v>0</v>
          </cell>
          <cell r="N11815">
            <v>0</v>
          </cell>
          <cell r="O11815" t="str">
            <v>+++</v>
          </cell>
        </row>
        <row r="11816">
          <cell r="A11816" t="str">
            <v>680.40.55.060-6280.42</v>
          </cell>
          <cell r="B11816" t="str">
            <v>680</v>
          </cell>
          <cell r="C11816" t="str">
            <v>40</v>
          </cell>
          <cell r="D11816" t="str">
            <v>55</v>
          </cell>
          <cell r="E11816" t="str">
            <v>060</v>
          </cell>
          <cell r="F11816" t="str">
            <v>6280.42</v>
          </cell>
          <cell r="G11816" t="str">
            <v>Supplies-Public Works Industrial Wastewater</v>
          </cell>
          <cell r="H11816">
            <v>0</v>
          </cell>
          <cell r="I11816">
            <v>0</v>
          </cell>
          <cell r="J11816">
            <v>0</v>
          </cell>
          <cell r="K11816">
            <v>0</v>
          </cell>
          <cell r="L11816">
            <v>0</v>
          </cell>
          <cell r="M11816">
            <v>0</v>
          </cell>
          <cell r="N11816">
            <v>0</v>
          </cell>
          <cell r="O11816" t="str">
            <v>+++</v>
          </cell>
        </row>
        <row r="11817">
          <cell r="A11817" t="str">
            <v>680.40.55.060-6300.01</v>
          </cell>
          <cell r="B11817" t="str">
            <v>680</v>
          </cell>
          <cell r="C11817" t="str">
            <v>40</v>
          </cell>
          <cell r="D11817" t="str">
            <v>55</v>
          </cell>
          <cell r="E11817" t="str">
            <v>060</v>
          </cell>
          <cell r="F11817" t="str">
            <v>6300.01</v>
          </cell>
          <cell r="G11817" t="str">
            <v>Dues &amp; Subscriptions Memberships</v>
          </cell>
          <cell r="H11817">
            <v>0</v>
          </cell>
          <cell r="I11817">
            <v>0</v>
          </cell>
          <cell r="J11817">
            <v>0</v>
          </cell>
          <cell r="K11817">
            <v>0</v>
          </cell>
          <cell r="L11817">
            <v>0</v>
          </cell>
          <cell r="M11817">
            <v>0</v>
          </cell>
          <cell r="N11817">
            <v>0</v>
          </cell>
          <cell r="O11817" t="str">
            <v>+++</v>
          </cell>
        </row>
        <row r="11818">
          <cell r="A11818" t="str">
            <v>680.40.55.060-6300.02</v>
          </cell>
          <cell r="B11818" t="str">
            <v>680</v>
          </cell>
          <cell r="C11818" t="str">
            <v>40</v>
          </cell>
          <cell r="D11818" t="str">
            <v>55</v>
          </cell>
          <cell r="E11818" t="str">
            <v>060</v>
          </cell>
          <cell r="F11818" t="str">
            <v>6300.02</v>
          </cell>
          <cell r="G11818" t="str">
            <v>Dues &amp; Subscriptions Publications</v>
          </cell>
          <cell r="H11818">
            <v>0</v>
          </cell>
          <cell r="I11818">
            <v>0</v>
          </cell>
          <cell r="J11818">
            <v>0</v>
          </cell>
          <cell r="K11818">
            <v>0</v>
          </cell>
          <cell r="L11818">
            <v>0</v>
          </cell>
          <cell r="M11818">
            <v>0</v>
          </cell>
          <cell r="N11818">
            <v>0</v>
          </cell>
          <cell r="O11818" t="str">
            <v>+++</v>
          </cell>
        </row>
        <row r="11819">
          <cell r="A11819" t="str">
            <v>680.40.55.060-6300.03</v>
          </cell>
          <cell r="B11819" t="str">
            <v>680</v>
          </cell>
          <cell r="C11819" t="str">
            <v>40</v>
          </cell>
          <cell r="D11819" t="str">
            <v>55</v>
          </cell>
          <cell r="E11819" t="str">
            <v>060</v>
          </cell>
          <cell r="F11819" t="str">
            <v>6300.03</v>
          </cell>
          <cell r="G11819" t="str">
            <v>Dues &amp; Subscriptions Certifications</v>
          </cell>
          <cell r="H11819">
            <v>0</v>
          </cell>
          <cell r="I11819">
            <v>0</v>
          </cell>
          <cell r="J11819">
            <v>0</v>
          </cell>
          <cell r="K11819">
            <v>0</v>
          </cell>
          <cell r="L11819">
            <v>0</v>
          </cell>
          <cell r="M11819">
            <v>0</v>
          </cell>
          <cell r="N11819">
            <v>0</v>
          </cell>
          <cell r="O11819" t="str">
            <v>+++</v>
          </cell>
        </row>
        <row r="11820">
          <cell r="A11820" t="str">
            <v>680.40.55.060-6350.01</v>
          </cell>
          <cell r="B11820" t="str">
            <v>680</v>
          </cell>
          <cell r="C11820" t="str">
            <v>40</v>
          </cell>
          <cell r="D11820" t="str">
            <v>55</v>
          </cell>
          <cell r="E11820" t="str">
            <v>060</v>
          </cell>
          <cell r="F11820" t="str">
            <v>6350.01</v>
          </cell>
          <cell r="G11820" t="str">
            <v>Maintenance Agreements &amp; Licenses License/Software Maintenance</v>
          </cell>
          <cell r="H11820">
            <v>0</v>
          </cell>
          <cell r="I11820">
            <v>0</v>
          </cell>
          <cell r="J11820">
            <v>0</v>
          </cell>
          <cell r="K11820">
            <v>0</v>
          </cell>
          <cell r="L11820">
            <v>0</v>
          </cell>
          <cell r="M11820">
            <v>0</v>
          </cell>
          <cell r="N11820">
            <v>0</v>
          </cell>
          <cell r="O11820" t="str">
            <v>+++</v>
          </cell>
        </row>
        <row r="11821">
          <cell r="A11821" t="str">
            <v>680.40.55.060-6350.02</v>
          </cell>
          <cell r="B11821" t="str">
            <v>680</v>
          </cell>
          <cell r="C11821" t="str">
            <v>40</v>
          </cell>
          <cell r="D11821" t="str">
            <v>55</v>
          </cell>
          <cell r="E11821" t="str">
            <v>060</v>
          </cell>
          <cell r="F11821" t="str">
            <v>6350.02</v>
          </cell>
          <cell r="G11821" t="str">
            <v>Maintenance Agreements &amp; Licenses Hardware Maintenance</v>
          </cell>
          <cell r="H11821">
            <v>0</v>
          </cell>
          <cell r="I11821">
            <v>0</v>
          </cell>
          <cell r="J11821">
            <v>0</v>
          </cell>
          <cell r="K11821">
            <v>0</v>
          </cell>
          <cell r="L11821">
            <v>0</v>
          </cell>
          <cell r="M11821">
            <v>0</v>
          </cell>
          <cell r="N11821">
            <v>0</v>
          </cell>
          <cell r="O11821" t="str">
            <v>+++</v>
          </cell>
        </row>
        <row r="11822">
          <cell r="A11822" t="str">
            <v>680.40.55.060-6350.03</v>
          </cell>
          <cell r="B11822" t="str">
            <v>680</v>
          </cell>
          <cell r="C11822" t="str">
            <v>40</v>
          </cell>
          <cell r="D11822" t="str">
            <v>55</v>
          </cell>
          <cell r="E11822" t="str">
            <v>060</v>
          </cell>
          <cell r="F11822" t="str">
            <v>6350.03</v>
          </cell>
          <cell r="G11822" t="str">
            <v>Maintenance Agreements &amp; Licenses Maintenance Agreements</v>
          </cell>
          <cell r="H11822">
            <v>0</v>
          </cell>
          <cell r="I11822">
            <v>0</v>
          </cell>
          <cell r="J11822">
            <v>0</v>
          </cell>
          <cell r="K11822">
            <v>0</v>
          </cell>
          <cell r="L11822">
            <v>0</v>
          </cell>
          <cell r="M11822">
            <v>0</v>
          </cell>
          <cell r="N11822">
            <v>0</v>
          </cell>
          <cell r="O11822" t="str">
            <v>+++</v>
          </cell>
        </row>
        <row r="11823">
          <cell r="A11823" t="str">
            <v>680.40.55.060-6350.04</v>
          </cell>
          <cell r="B11823" t="str">
            <v>680</v>
          </cell>
          <cell r="C11823" t="str">
            <v>40</v>
          </cell>
          <cell r="D11823" t="str">
            <v>55</v>
          </cell>
          <cell r="E11823" t="str">
            <v>060</v>
          </cell>
          <cell r="F11823" t="str">
            <v>6350.04</v>
          </cell>
          <cell r="G11823" t="str">
            <v>Maintenance Agreements &amp; Licenses SCADA</v>
          </cell>
          <cell r="H11823">
            <v>0</v>
          </cell>
          <cell r="I11823">
            <v>0</v>
          </cell>
          <cell r="J11823">
            <v>0</v>
          </cell>
          <cell r="K11823">
            <v>0</v>
          </cell>
          <cell r="L11823">
            <v>0</v>
          </cell>
          <cell r="M11823">
            <v>0</v>
          </cell>
          <cell r="N11823">
            <v>0</v>
          </cell>
          <cell r="O11823" t="str">
            <v>+++</v>
          </cell>
        </row>
        <row r="11824">
          <cell r="A11824" t="str">
            <v>680.40.55.060-6350.05</v>
          </cell>
          <cell r="B11824" t="str">
            <v>680</v>
          </cell>
          <cell r="C11824" t="str">
            <v>40</v>
          </cell>
          <cell r="D11824" t="str">
            <v>55</v>
          </cell>
          <cell r="E11824" t="str">
            <v>060</v>
          </cell>
          <cell r="F11824" t="str">
            <v>6350.05</v>
          </cell>
          <cell r="G11824" t="str">
            <v>Maintenance Agreements &amp; Licenses Traffic Control</v>
          </cell>
          <cell r="H11824">
            <v>0</v>
          </cell>
          <cell r="I11824">
            <v>0</v>
          </cell>
          <cell r="J11824">
            <v>0</v>
          </cell>
          <cell r="K11824">
            <v>0</v>
          </cell>
          <cell r="L11824">
            <v>0</v>
          </cell>
          <cell r="M11824">
            <v>0</v>
          </cell>
          <cell r="N11824">
            <v>0</v>
          </cell>
          <cell r="O11824" t="str">
            <v>+++</v>
          </cell>
        </row>
        <row r="11825">
          <cell r="A11825" t="str">
            <v>680.40.55.060-6350.06</v>
          </cell>
          <cell r="B11825" t="str">
            <v>680</v>
          </cell>
          <cell r="C11825" t="str">
            <v>40</v>
          </cell>
          <cell r="D11825" t="str">
            <v>55</v>
          </cell>
          <cell r="E11825" t="str">
            <v>060</v>
          </cell>
          <cell r="F11825" t="str">
            <v>6350.06</v>
          </cell>
          <cell r="G11825" t="str">
            <v>Maintenance Agreements &amp; Licenses Streetlights</v>
          </cell>
          <cell r="H11825">
            <v>0</v>
          </cell>
          <cell r="I11825">
            <v>0</v>
          </cell>
          <cell r="J11825">
            <v>0</v>
          </cell>
          <cell r="K11825">
            <v>0</v>
          </cell>
          <cell r="L11825">
            <v>0</v>
          </cell>
          <cell r="M11825">
            <v>0</v>
          </cell>
          <cell r="N11825">
            <v>0</v>
          </cell>
          <cell r="O11825" t="str">
            <v>+++</v>
          </cell>
        </row>
        <row r="11826">
          <cell r="A11826" t="str">
            <v>680.40.55.060-6375.01</v>
          </cell>
          <cell r="B11826" t="str">
            <v>680</v>
          </cell>
          <cell r="C11826" t="str">
            <v>40</v>
          </cell>
          <cell r="D11826" t="str">
            <v>55</v>
          </cell>
          <cell r="E11826" t="str">
            <v>060</v>
          </cell>
          <cell r="F11826" t="str">
            <v>6375.01</v>
          </cell>
          <cell r="G11826" t="str">
            <v>Operating Fees NPDES Permit Renewal</v>
          </cell>
          <cell r="H11826">
            <v>0</v>
          </cell>
          <cell r="I11826">
            <v>0</v>
          </cell>
          <cell r="J11826">
            <v>0</v>
          </cell>
          <cell r="K11826">
            <v>0</v>
          </cell>
          <cell r="L11826">
            <v>0</v>
          </cell>
          <cell r="M11826">
            <v>0</v>
          </cell>
          <cell r="N11826">
            <v>0</v>
          </cell>
          <cell r="O11826" t="str">
            <v>+++</v>
          </cell>
        </row>
        <row r="11827">
          <cell r="A11827" t="str">
            <v>680.40.55.060-6375.02</v>
          </cell>
          <cell r="B11827" t="str">
            <v>680</v>
          </cell>
          <cell r="C11827" t="str">
            <v>40</v>
          </cell>
          <cell r="D11827" t="str">
            <v>55</v>
          </cell>
          <cell r="E11827" t="str">
            <v>060</v>
          </cell>
          <cell r="F11827" t="str">
            <v>6375.02</v>
          </cell>
          <cell r="G11827" t="str">
            <v>Operating Fees NPDES Permit Compliance</v>
          </cell>
          <cell r="H11827">
            <v>0</v>
          </cell>
          <cell r="I11827">
            <v>0</v>
          </cell>
          <cell r="J11827">
            <v>0</v>
          </cell>
          <cell r="K11827">
            <v>0</v>
          </cell>
          <cell r="L11827">
            <v>0</v>
          </cell>
          <cell r="M11827">
            <v>0</v>
          </cell>
          <cell r="N11827">
            <v>0</v>
          </cell>
          <cell r="O11827" t="str">
            <v>+++</v>
          </cell>
        </row>
        <row r="11828">
          <cell r="A11828" t="str">
            <v>680.40.55.060-6375.03</v>
          </cell>
          <cell r="B11828" t="str">
            <v>680</v>
          </cell>
          <cell r="C11828" t="str">
            <v>40</v>
          </cell>
          <cell r="D11828" t="str">
            <v>55</v>
          </cell>
          <cell r="E11828" t="str">
            <v>060</v>
          </cell>
          <cell r="F11828" t="str">
            <v>6375.03</v>
          </cell>
          <cell r="G11828" t="str">
            <v>Operating Fees SSJID Drainage</v>
          </cell>
          <cell r="H11828">
            <v>0</v>
          </cell>
          <cell r="I11828">
            <v>0</v>
          </cell>
          <cell r="J11828">
            <v>0</v>
          </cell>
          <cell r="K11828">
            <v>0</v>
          </cell>
          <cell r="L11828">
            <v>0</v>
          </cell>
          <cell r="M11828">
            <v>0</v>
          </cell>
          <cell r="N11828">
            <v>0</v>
          </cell>
          <cell r="O11828" t="str">
            <v>+++</v>
          </cell>
        </row>
        <row r="11829">
          <cell r="A11829" t="str">
            <v>680.40.55.060-6375.04</v>
          </cell>
          <cell r="B11829" t="str">
            <v>680</v>
          </cell>
          <cell r="C11829" t="str">
            <v>40</v>
          </cell>
          <cell r="D11829" t="str">
            <v>55</v>
          </cell>
          <cell r="E11829" t="str">
            <v>060</v>
          </cell>
          <cell r="F11829" t="str">
            <v>6375.04</v>
          </cell>
          <cell r="G11829" t="str">
            <v>Operating Fees Operating Permits</v>
          </cell>
          <cell r="H11829">
            <v>0</v>
          </cell>
          <cell r="I11829">
            <v>0</v>
          </cell>
          <cell r="J11829">
            <v>0</v>
          </cell>
          <cell r="K11829">
            <v>0</v>
          </cell>
          <cell r="L11829">
            <v>0</v>
          </cell>
          <cell r="M11829">
            <v>0</v>
          </cell>
          <cell r="N11829">
            <v>0</v>
          </cell>
          <cell r="O11829" t="str">
            <v>+++</v>
          </cell>
        </row>
        <row r="11830">
          <cell r="A11830" t="str">
            <v>680.40.55.060-6375.05</v>
          </cell>
          <cell r="B11830" t="str">
            <v>680</v>
          </cell>
          <cell r="C11830" t="str">
            <v>40</v>
          </cell>
          <cell r="D11830" t="str">
            <v>55</v>
          </cell>
          <cell r="E11830" t="str">
            <v>060</v>
          </cell>
          <cell r="F11830" t="str">
            <v>6375.05</v>
          </cell>
          <cell r="G11830" t="str">
            <v>Operating Fees Annual Waste Discharger</v>
          </cell>
          <cell r="H11830">
            <v>0</v>
          </cell>
          <cell r="I11830">
            <v>0</v>
          </cell>
          <cell r="J11830">
            <v>0</v>
          </cell>
          <cell r="K11830">
            <v>0</v>
          </cell>
          <cell r="L11830">
            <v>0</v>
          </cell>
          <cell r="M11830">
            <v>0</v>
          </cell>
          <cell r="N11830">
            <v>0</v>
          </cell>
          <cell r="O11830" t="str">
            <v>+++</v>
          </cell>
        </row>
        <row r="11831">
          <cell r="A11831" t="str">
            <v>680.40.55.060-6375.07</v>
          </cell>
          <cell r="B11831" t="str">
            <v>680</v>
          </cell>
          <cell r="C11831" t="str">
            <v>40</v>
          </cell>
          <cell r="D11831" t="str">
            <v>55</v>
          </cell>
          <cell r="E11831" t="str">
            <v>060</v>
          </cell>
          <cell r="F11831" t="str">
            <v>6375.07</v>
          </cell>
          <cell r="G11831" t="str">
            <v>Operating Fees Permit</v>
          </cell>
          <cell r="H11831">
            <v>0</v>
          </cell>
          <cell r="I11831">
            <v>0</v>
          </cell>
          <cell r="J11831">
            <v>0</v>
          </cell>
          <cell r="K11831">
            <v>0</v>
          </cell>
          <cell r="L11831">
            <v>0</v>
          </cell>
          <cell r="M11831">
            <v>0</v>
          </cell>
          <cell r="N11831">
            <v>0</v>
          </cell>
          <cell r="O11831" t="str">
            <v>+++</v>
          </cell>
        </row>
        <row r="11832">
          <cell r="A11832" t="str">
            <v>680.40.55.060-6375.08</v>
          </cell>
          <cell r="B11832" t="str">
            <v>680</v>
          </cell>
          <cell r="C11832" t="str">
            <v>40</v>
          </cell>
          <cell r="D11832" t="str">
            <v>55</v>
          </cell>
          <cell r="E11832" t="str">
            <v>060</v>
          </cell>
          <cell r="F11832" t="str">
            <v>6375.08</v>
          </cell>
          <cell r="G11832" t="str">
            <v>Operating Fees Operating Permits Reg</v>
          </cell>
          <cell r="H11832">
            <v>0</v>
          </cell>
          <cell r="I11832">
            <v>0</v>
          </cell>
          <cell r="J11832">
            <v>0</v>
          </cell>
          <cell r="K11832">
            <v>0</v>
          </cell>
          <cell r="L11832">
            <v>0</v>
          </cell>
          <cell r="M11832">
            <v>0</v>
          </cell>
          <cell r="N11832">
            <v>0</v>
          </cell>
          <cell r="O11832" t="str">
            <v>+++</v>
          </cell>
        </row>
        <row r="11833">
          <cell r="A11833" t="str">
            <v>680.40.55.060-6375.09</v>
          </cell>
          <cell r="B11833" t="str">
            <v>680</v>
          </cell>
          <cell r="C11833" t="str">
            <v>40</v>
          </cell>
          <cell r="D11833" t="str">
            <v>55</v>
          </cell>
          <cell r="E11833" t="str">
            <v>060</v>
          </cell>
          <cell r="F11833" t="str">
            <v>6375.09</v>
          </cell>
          <cell r="G11833" t="str">
            <v>Operating Fees Dumping</v>
          </cell>
          <cell r="H11833">
            <v>0</v>
          </cell>
          <cell r="I11833">
            <v>0</v>
          </cell>
          <cell r="J11833">
            <v>0</v>
          </cell>
          <cell r="K11833">
            <v>0</v>
          </cell>
          <cell r="L11833">
            <v>0</v>
          </cell>
          <cell r="M11833">
            <v>0</v>
          </cell>
          <cell r="N11833">
            <v>0</v>
          </cell>
          <cell r="O11833" t="str">
            <v>+++</v>
          </cell>
        </row>
        <row r="11834">
          <cell r="A11834" t="str">
            <v>680.40.55.060-6375.10</v>
          </cell>
          <cell r="B11834" t="str">
            <v>680</v>
          </cell>
          <cell r="C11834" t="str">
            <v>40</v>
          </cell>
          <cell r="D11834" t="str">
            <v>55</v>
          </cell>
          <cell r="E11834" t="str">
            <v>060</v>
          </cell>
          <cell r="F11834" t="str">
            <v>6375.10</v>
          </cell>
          <cell r="G11834" t="str">
            <v>Operating Fees Sludge Disposal</v>
          </cell>
          <cell r="H11834">
            <v>0</v>
          </cell>
          <cell r="I11834">
            <v>0</v>
          </cell>
          <cell r="J11834">
            <v>0</v>
          </cell>
          <cell r="K11834">
            <v>0</v>
          </cell>
          <cell r="L11834">
            <v>0</v>
          </cell>
          <cell r="M11834">
            <v>0</v>
          </cell>
          <cell r="N11834">
            <v>0</v>
          </cell>
          <cell r="O11834" t="str">
            <v>+++</v>
          </cell>
        </row>
        <row r="11835">
          <cell r="A11835" t="str">
            <v>680.40.55.060-6375.11</v>
          </cell>
          <cell r="B11835" t="str">
            <v>680</v>
          </cell>
          <cell r="C11835" t="str">
            <v>40</v>
          </cell>
          <cell r="D11835" t="str">
            <v>55</v>
          </cell>
          <cell r="E11835" t="str">
            <v>060</v>
          </cell>
          <cell r="F11835" t="str">
            <v>6375.11</v>
          </cell>
          <cell r="G11835" t="str">
            <v>Operating Fees Compost Tipping</v>
          </cell>
          <cell r="H11835">
            <v>0</v>
          </cell>
          <cell r="I11835">
            <v>0</v>
          </cell>
          <cell r="J11835">
            <v>0</v>
          </cell>
          <cell r="K11835">
            <v>0</v>
          </cell>
          <cell r="L11835">
            <v>0</v>
          </cell>
          <cell r="M11835">
            <v>0</v>
          </cell>
          <cell r="N11835">
            <v>0</v>
          </cell>
          <cell r="O11835" t="str">
            <v>+++</v>
          </cell>
        </row>
        <row r="11836">
          <cell r="A11836" t="str">
            <v>680.40.55.060-6375.12</v>
          </cell>
          <cell r="B11836" t="str">
            <v>680</v>
          </cell>
          <cell r="C11836" t="str">
            <v>40</v>
          </cell>
          <cell r="D11836" t="str">
            <v>55</v>
          </cell>
          <cell r="E11836" t="str">
            <v>060</v>
          </cell>
          <cell r="F11836" t="str">
            <v>6375.12</v>
          </cell>
          <cell r="G11836" t="str">
            <v>Operating Fees Curbside Recycling</v>
          </cell>
          <cell r="H11836">
            <v>0</v>
          </cell>
          <cell r="I11836">
            <v>0</v>
          </cell>
          <cell r="J11836">
            <v>0</v>
          </cell>
          <cell r="K11836">
            <v>0</v>
          </cell>
          <cell r="L11836">
            <v>0</v>
          </cell>
          <cell r="M11836">
            <v>0</v>
          </cell>
          <cell r="N11836">
            <v>0</v>
          </cell>
          <cell r="O11836" t="str">
            <v>+++</v>
          </cell>
        </row>
        <row r="11837">
          <cell r="A11837" t="str">
            <v>680.40.55.060-6375.15</v>
          </cell>
          <cell r="B11837" t="str">
            <v>680</v>
          </cell>
          <cell r="C11837" t="str">
            <v>40</v>
          </cell>
          <cell r="D11837" t="str">
            <v>55</v>
          </cell>
          <cell r="E11837" t="str">
            <v>060</v>
          </cell>
          <cell r="F11837" t="str">
            <v>6375.15</v>
          </cell>
          <cell r="G11837" t="str">
            <v>Operating Fees Concrete/Asphalt Tipping</v>
          </cell>
          <cell r="H11837">
            <v>0</v>
          </cell>
          <cell r="I11837">
            <v>0</v>
          </cell>
          <cell r="J11837">
            <v>0</v>
          </cell>
          <cell r="K11837">
            <v>0</v>
          </cell>
          <cell r="L11837">
            <v>0</v>
          </cell>
          <cell r="M11837">
            <v>0</v>
          </cell>
          <cell r="N11837">
            <v>0</v>
          </cell>
          <cell r="O11837" t="str">
            <v>+++</v>
          </cell>
        </row>
        <row r="11838">
          <cell r="A11838" t="str">
            <v>680.40.55.060-6375.16</v>
          </cell>
          <cell r="B11838" t="str">
            <v>680</v>
          </cell>
          <cell r="C11838" t="str">
            <v>40</v>
          </cell>
          <cell r="D11838" t="str">
            <v>55</v>
          </cell>
          <cell r="E11838" t="str">
            <v>060</v>
          </cell>
          <cell r="F11838" t="str">
            <v>6375.16</v>
          </cell>
          <cell r="G11838" t="str">
            <v>Operating Fees Universal Waste Recycling</v>
          </cell>
          <cell r="H11838">
            <v>0</v>
          </cell>
          <cell r="I11838">
            <v>0</v>
          </cell>
          <cell r="J11838">
            <v>0</v>
          </cell>
          <cell r="K11838">
            <v>0</v>
          </cell>
          <cell r="L11838">
            <v>0</v>
          </cell>
          <cell r="M11838">
            <v>0</v>
          </cell>
          <cell r="N11838">
            <v>0</v>
          </cell>
          <cell r="O11838" t="str">
            <v>+++</v>
          </cell>
        </row>
        <row r="11839">
          <cell r="A11839" t="str">
            <v>680.40.55.060-6375.18</v>
          </cell>
          <cell r="B11839" t="str">
            <v>680</v>
          </cell>
          <cell r="C11839" t="str">
            <v>40</v>
          </cell>
          <cell r="D11839" t="str">
            <v>55</v>
          </cell>
          <cell r="E11839" t="str">
            <v>060</v>
          </cell>
          <cell r="F11839" t="str">
            <v>6375.18</v>
          </cell>
          <cell r="G11839" t="str">
            <v>Operating Fees Used Oil Recycling</v>
          </cell>
          <cell r="H11839">
            <v>0</v>
          </cell>
          <cell r="I11839">
            <v>0</v>
          </cell>
          <cell r="J11839">
            <v>0</v>
          </cell>
          <cell r="K11839">
            <v>0</v>
          </cell>
          <cell r="L11839">
            <v>0</v>
          </cell>
          <cell r="M11839">
            <v>0</v>
          </cell>
          <cell r="N11839">
            <v>0</v>
          </cell>
          <cell r="O11839" t="str">
            <v>+++</v>
          </cell>
        </row>
        <row r="11840">
          <cell r="A11840" t="str">
            <v>680.40.55.060-6375.19</v>
          </cell>
          <cell r="B11840" t="str">
            <v>680</v>
          </cell>
          <cell r="C11840" t="str">
            <v>40</v>
          </cell>
          <cell r="D11840" t="str">
            <v>55</v>
          </cell>
          <cell r="E11840" t="str">
            <v>060</v>
          </cell>
          <cell r="F11840" t="str">
            <v>6375.19</v>
          </cell>
          <cell r="G11840" t="str">
            <v>Operating Fees Highway Signal</v>
          </cell>
          <cell r="H11840">
            <v>0</v>
          </cell>
          <cell r="I11840">
            <v>0</v>
          </cell>
          <cell r="J11840">
            <v>0</v>
          </cell>
          <cell r="K11840">
            <v>0</v>
          </cell>
          <cell r="L11840">
            <v>0</v>
          </cell>
          <cell r="M11840">
            <v>0</v>
          </cell>
          <cell r="N11840">
            <v>0</v>
          </cell>
          <cell r="O11840" t="str">
            <v>+++</v>
          </cell>
        </row>
        <row r="11841">
          <cell r="A11841" t="str">
            <v>680.40.55.060-6375.20</v>
          </cell>
          <cell r="B11841" t="str">
            <v>680</v>
          </cell>
          <cell r="C11841" t="str">
            <v>40</v>
          </cell>
          <cell r="D11841" t="str">
            <v>55</v>
          </cell>
          <cell r="E11841" t="str">
            <v>060</v>
          </cell>
          <cell r="F11841" t="str">
            <v>6375.20</v>
          </cell>
          <cell r="G11841" t="str">
            <v>Operating Fees Fines and Penalties</v>
          </cell>
          <cell r="H11841">
            <v>0</v>
          </cell>
          <cell r="I11841">
            <v>0</v>
          </cell>
          <cell r="J11841">
            <v>0</v>
          </cell>
          <cell r="K11841">
            <v>0</v>
          </cell>
          <cell r="L11841">
            <v>0</v>
          </cell>
          <cell r="M11841">
            <v>0</v>
          </cell>
          <cell r="N11841">
            <v>0</v>
          </cell>
          <cell r="O11841" t="str">
            <v>+++</v>
          </cell>
        </row>
        <row r="11842">
          <cell r="A11842" t="str">
            <v>680.40.55.060-6400.01</v>
          </cell>
          <cell r="B11842" t="str">
            <v>680</v>
          </cell>
          <cell r="C11842" t="str">
            <v>40</v>
          </cell>
          <cell r="D11842" t="str">
            <v>55</v>
          </cell>
          <cell r="E11842" t="str">
            <v>060</v>
          </cell>
          <cell r="F11842" t="str">
            <v>6400.01</v>
          </cell>
          <cell r="G11842" t="str">
            <v>Repairs &amp; Maintenance Building</v>
          </cell>
          <cell r="H11842">
            <v>0</v>
          </cell>
          <cell r="I11842">
            <v>0</v>
          </cell>
          <cell r="J11842">
            <v>0</v>
          </cell>
          <cell r="K11842">
            <v>0</v>
          </cell>
          <cell r="L11842">
            <v>0</v>
          </cell>
          <cell r="M11842">
            <v>0</v>
          </cell>
          <cell r="N11842">
            <v>0</v>
          </cell>
          <cell r="O11842" t="str">
            <v>+++</v>
          </cell>
        </row>
        <row r="11843">
          <cell r="A11843" t="str">
            <v>680.40.55.060-6400.02</v>
          </cell>
          <cell r="B11843" t="str">
            <v>680</v>
          </cell>
          <cell r="C11843" t="str">
            <v>40</v>
          </cell>
          <cell r="D11843" t="str">
            <v>55</v>
          </cell>
          <cell r="E11843" t="str">
            <v>060</v>
          </cell>
          <cell r="F11843" t="str">
            <v>6400.02</v>
          </cell>
          <cell r="G11843" t="str">
            <v>Repairs &amp; Maintenance Minor Equipment/Other</v>
          </cell>
          <cell r="H11843">
            <v>0</v>
          </cell>
          <cell r="I11843">
            <v>0</v>
          </cell>
          <cell r="J11843">
            <v>0</v>
          </cell>
          <cell r="K11843">
            <v>0</v>
          </cell>
          <cell r="L11843">
            <v>0</v>
          </cell>
          <cell r="M11843">
            <v>0</v>
          </cell>
          <cell r="N11843">
            <v>0</v>
          </cell>
          <cell r="O11843" t="str">
            <v>+++</v>
          </cell>
        </row>
        <row r="11844">
          <cell r="A11844" t="str">
            <v>680.40.55.060-6400.03</v>
          </cell>
          <cell r="B11844" t="str">
            <v>680</v>
          </cell>
          <cell r="C11844" t="str">
            <v>40</v>
          </cell>
          <cell r="D11844" t="str">
            <v>55</v>
          </cell>
          <cell r="E11844" t="str">
            <v>060</v>
          </cell>
          <cell r="F11844" t="str">
            <v>6400.03</v>
          </cell>
          <cell r="G11844" t="str">
            <v>Repairs &amp; Maintenance Major Repair &amp; Contingency</v>
          </cell>
          <cell r="H11844">
            <v>0</v>
          </cell>
          <cell r="I11844">
            <v>0</v>
          </cell>
          <cell r="J11844">
            <v>0</v>
          </cell>
          <cell r="K11844">
            <v>0</v>
          </cell>
          <cell r="L11844">
            <v>0</v>
          </cell>
          <cell r="M11844">
            <v>0</v>
          </cell>
          <cell r="N11844">
            <v>0</v>
          </cell>
          <cell r="O11844" t="str">
            <v>+++</v>
          </cell>
        </row>
        <row r="11845">
          <cell r="A11845" t="str">
            <v>680.40.55.060-6400.04</v>
          </cell>
          <cell r="B11845" t="str">
            <v>680</v>
          </cell>
          <cell r="C11845" t="str">
            <v>40</v>
          </cell>
          <cell r="D11845" t="str">
            <v>55</v>
          </cell>
          <cell r="E11845" t="str">
            <v>060</v>
          </cell>
          <cell r="F11845" t="str">
            <v>6400.04</v>
          </cell>
          <cell r="G11845" t="str">
            <v>Repairs &amp; Maintenance Equipment Rental</v>
          </cell>
          <cell r="H11845">
            <v>0</v>
          </cell>
          <cell r="I11845">
            <v>0</v>
          </cell>
          <cell r="J11845">
            <v>0</v>
          </cell>
          <cell r="K11845">
            <v>0</v>
          </cell>
          <cell r="L11845">
            <v>0</v>
          </cell>
          <cell r="M11845">
            <v>0</v>
          </cell>
          <cell r="N11845">
            <v>0</v>
          </cell>
          <cell r="O11845" t="str">
            <v>+++</v>
          </cell>
        </row>
        <row r="11846">
          <cell r="A11846" t="str">
            <v>680.40.55.060-6400.05</v>
          </cell>
          <cell r="B11846" t="str">
            <v>680</v>
          </cell>
          <cell r="C11846" t="str">
            <v>40</v>
          </cell>
          <cell r="D11846" t="str">
            <v>55</v>
          </cell>
          <cell r="E11846" t="str">
            <v>060</v>
          </cell>
          <cell r="F11846" t="str">
            <v>6400.05</v>
          </cell>
          <cell r="G11846" t="str">
            <v>Repairs &amp; Maintenance Vehicle</v>
          </cell>
          <cell r="H11846">
            <v>0</v>
          </cell>
          <cell r="I11846">
            <v>0</v>
          </cell>
          <cell r="J11846">
            <v>0</v>
          </cell>
          <cell r="K11846">
            <v>0</v>
          </cell>
          <cell r="L11846">
            <v>0</v>
          </cell>
          <cell r="M11846">
            <v>0</v>
          </cell>
          <cell r="N11846">
            <v>0</v>
          </cell>
          <cell r="O11846" t="str">
            <v>+++</v>
          </cell>
        </row>
        <row r="11847">
          <cell r="A11847" t="str">
            <v>680.40.55.060-6400.07</v>
          </cell>
          <cell r="B11847" t="str">
            <v>680</v>
          </cell>
          <cell r="C11847" t="str">
            <v>40</v>
          </cell>
          <cell r="D11847" t="str">
            <v>55</v>
          </cell>
          <cell r="E11847" t="str">
            <v>060</v>
          </cell>
          <cell r="F11847" t="str">
            <v>6400.07</v>
          </cell>
          <cell r="G11847" t="str">
            <v>Repairs &amp; Maintenance Radio Communication</v>
          </cell>
          <cell r="H11847">
            <v>0</v>
          </cell>
          <cell r="I11847">
            <v>0</v>
          </cell>
          <cell r="J11847">
            <v>0</v>
          </cell>
          <cell r="K11847">
            <v>0</v>
          </cell>
          <cell r="L11847">
            <v>0</v>
          </cell>
          <cell r="M11847">
            <v>0</v>
          </cell>
          <cell r="N11847">
            <v>0</v>
          </cell>
          <cell r="O11847" t="str">
            <v>+++</v>
          </cell>
        </row>
        <row r="11848">
          <cell r="A11848" t="str">
            <v>680.40.55.060-6400.09</v>
          </cell>
          <cell r="B11848" t="str">
            <v>680</v>
          </cell>
          <cell r="C11848" t="str">
            <v>40</v>
          </cell>
          <cell r="D11848" t="str">
            <v>55</v>
          </cell>
          <cell r="E11848" t="str">
            <v>060</v>
          </cell>
          <cell r="F11848" t="str">
            <v>6400.09</v>
          </cell>
          <cell r="G11848" t="str">
            <v>Repairs &amp; Maintenance Well</v>
          </cell>
          <cell r="H11848">
            <v>0</v>
          </cell>
          <cell r="I11848">
            <v>0</v>
          </cell>
          <cell r="J11848">
            <v>0</v>
          </cell>
          <cell r="K11848">
            <v>0</v>
          </cell>
          <cell r="L11848">
            <v>0</v>
          </cell>
          <cell r="M11848">
            <v>0</v>
          </cell>
          <cell r="N11848">
            <v>0</v>
          </cell>
          <cell r="O11848" t="str">
            <v>+++</v>
          </cell>
        </row>
        <row r="11849">
          <cell r="A11849" t="str">
            <v>680.40.55.060-6400.10</v>
          </cell>
          <cell r="B11849" t="str">
            <v>680</v>
          </cell>
          <cell r="C11849" t="str">
            <v>40</v>
          </cell>
          <cell r="D11849" t="str">
            <v>55</v>
          </cell>
          <cell r="E11849" t="str">
            <v>060</v>
          </cell>
          <cell r="F11849" t="str">
            <v>6400.10</v>
          </cell>
          <cell r="G11849" t="str">
            <v>Repairs &amp; Maintenance Pavement</v>
          </cell>
          <cell r="H11849">
            <v>0</v>
          </cell>
          <cell r="I11849">
            <v>0</v>
          </cell>
          <cell r="J11849">
            <v>0</v>
          </cell>
          <cell r="K11849">
            <v>0</v>
          </cell>
          <cell r="L11849">
            <v>0</v>
          </cell>
          <cell r="M11849">
            <v>0</v>
          </cell>
          <cell r="N11849">
            <v>0</v>
          </cell>
          <cell r="O11849" t="str">
            <v>+++</v>
          </cell>
        </row>
        <row r="11850">
          <cell r="A11850" t="str">
            <v>680.40.55.060-6400.12</v>
          </cell>
          <cell r="B11850" t="str">
            <v>680</v>
          </cell>
          <cell r="C11850" t="str">
            <v>40</v>
          </cell>
          <cell r="D11850" t="str">
            <v>55</v>
          </cell>
          <cell r="E11850" t="str">
            <v>060</v>
          </cell>
          <cell r="F11850" t="str">
            <v>6400.12</v>
          </cell>
          <cell r="G11850" t="str">
            <v>Repairs &amp; Maintenance Pump</v>
          </cell>
          <cell r="H11850">
            <v>0</v>
          </cell>
          <cell r="I11850">
            <v>0</v>
          </cell>
          <cell r="J11850">
            <v>0</v>
          </cell>
          <cell r="K11850">
            <v>0</v>
          </cell>
          <cell r="L11850">
            <v>0</v>
          </cell>
          <cell r="M11850">
            <v>0</v>
          </cell>
          <cell r="N11850">
            <v>0</v>
          </cell>
          <cell r="O11850" t="str">
            <v>+++</v>
          </cell>
        </row>
        <row r="11851">
          <cell r="A11851" t="str">
            <v>680.40.55.060-6400.13</v>
          </cell>
          <cell r="B11851" t="str">
            <v>680</v>
          </cell>
          <cell r="C11851" t="str">
            <v>40</v>
          </cell>
          <cell r="D11851" t="str">
            <v>55</v>
          </cell>
          <cell r="E11851" t="str">
            <v>060</v>
          </cell>
          <cell r="F11851" t="str">
            <v>6400.13</v>
          </cell>
          <cell r="G11851" t="str">
            <v>Repairs &amp; Maintenance Storm Drain</v>
          </cell>
          <cell r="H11851">
            <v>0</v>
          </cell>
          <cell r="I11851">
            <v>0</v>
          </cell>
          <cell r="J11851">
            <v>0</v>
          </cell>
          <cell r="K11851">
            <v>0</v>
          </cell>
          <cell r="L11851">
            <v>0</v>
          </cell>
          <cell r="M11851">
            <v>0</v>
          </cell>
          <cell r="N11851">
            <v>0</v>
          </cell>
          <cell r="O11851" t="str">
            <v>+++</v>
          </cell>
        </row>
        <row r="11852">
          <cell r="A11852" t="str">
            <v>680.40.55.060-6400.19</v>
          </cell>
          <cell r="B11852" t="str">
            <v>680</v>
          </cell>
          <cell r="C11852" t="str">
            <v>40</v>
          </cell>
          <cell r="D11852" t="str">
            <v>55</v>
          </cell>
          <cell r="E11852" t="str">
            <v>060</v>
          </cell>
          <cell r="F11852" t="str">
            <v>6400.19</v>
          </cell>
          <cell r="G11852" t="str">
            <v>Repairs &amp; Maintenance Testing/Certifications</v>
          </cell>
          <cell r="H11852">
            <v>0</v>
          </cell>
          <cell r="I11852">
            <v>0</v>
          </cell>
          <cell r="J11852">
            <v>0</v>
          </cell>
          <cell r="K11852">
            <v>0</v>
          </cell>
          <cell r="L11852">
            <v>0</v>
          </cell>
          <cell r="M11852">
            <v>0</v>
          </cell>
          <cell r="N11852">
            <v>0</v>
          </cell>
          <cell r="O11852" t="str">
            <v>+++</v>
          </cell>
        </row>
        <row r="11853">
          <cell r="A11853" t="str">
            <v>680.40.55.060-6400.20</v>
          </cell>
          <cell r="B11853" t="str">
            <v>680</v>
          </cell>
          <cell r="C11853" t="str">
            <v>40</v>
          </cell>
          <cell r="D11853" t="str">
            <v>55</v>
          </cell>
          <cell r="E11853" t="str">
            <v>060</v>
          </cell>
          <cell r="F11853" t="str">
            <v>6400.20</v>
          </cell>
          <cell r="G11853" t="str">
            <v>Repairs &amp; Maintenance Property Maintenance</v>
          </cell>
          <cell r="H11853">
            <v>0</v>
          </cell>
          <cell r="I11853">
            <v>0</v>
          </cell>
          <cell r="J11853">
            <v>0</v>
          </cell>
          <cell r="K11853">
            <v>0</v>
          </cell>
          <cell r="L11853">
            <v>0</v>
          </cell>
          <cell r="M11853">
            <v>0</v>
          </cell>
          <cell r="N11853">
            <v>0</v>
          </cell>
          <cell r="O11853" t="str">
            <v>+++</v>
          </cell>
        </row>
        <row r="11854">
          <cell r="A11854" t="str">
            <v>680.40.55.060-6400.21</v>
          </cell>
          <cell r="B11854" t="str">
            <v>680</v>
          </cell>
          <cell r="C11854" t="str">
            <v>40</v>
          </cell>
          <cell r="D11854" t="str">
            <v>55</v>
          </cell>
          <cell r="E11854" t="str">
            <v>060</v>
          </cell>
          <cell r="F11854" t="str">
            <v>6400.21</v>
          </cell>
          <cell r="G11854" t="str">
            <v>Repairs &amp; Maintenance Soundwall/Barriers</v>
          </cell>
          <cell r="H11854">
            <v>0</v>
          </cell>
          <cell r="I11854">
            <v>0</v>
          </cell>
          <cell r="J11854">
            <v>0</v>
          </cell>
          <cell r="K11854">
            <v>0</v>
          </cell>
          <cell r="L11854">
            <v>0</v>
          </cell>
          <cell r="M11854">
            <v>0</v>
          </cell>
          <cell r="N11854">
            <v>0</v>
          </cell>
          <cell r="O11854" t="str">
            <v>+++</v>
          </cell>
        </row>
        <row r="11855">
          <cell r="A11855" t="str">
            <v>680.40.55.060-6400.22</v>
          </cell>
          <cell r="B11855" t="str">
            <v>680</v>
          </cell>
          <cell r="C11855" t="str">
            <v>40</v>
          </cell>
          <cell r="D11855" t="str">
            <v>55</v>
          </cell>
          <cell r="E11855" t="str">
            <v>060</v>
          </cell>
          <cell r="F11855" t="str">
            <v>6400.22</v>
          </cell>
          <cell r="G11855" t="str">
            <v>Repairs &amp; Maintenance Curb Gutter Sidewalk</v>
          </cell>
          <cell r="H11855">
            <v>0</v>
          </cell>
          <cell r="I11855">
            <v>0</v>
          </cell>
          <cell r="J11855">
            <v>0</v>
          </cell>
          <cell r="K11855">
            <v>0</v>
          </cell>
          <cell r="L11855">
            <v>0</v>
          </cell>
          <cell r="M11855">
            <v>0</v>
          </cell>
          <cell r="N11855">
            <v>0</v>
          </cell>
          <cell r="O11855" t="str">
            <v>+++</v>
          </cell>
        </row>
        <row r="11856">
          <cell r="A11856" t="str">
            <v>680.40.55.060-6400.23</v>
          </cell>
          <cell r="B11856" t="str">
            <v>680</v>
          </cell>
          <cell r="C11856" t="str">
            <v>40</v>
          </cell>
          <cell r="D11856" t="str">
            <v>55</v>
          </cell>
          <cell r="E11856" t="str">
            <v>060</v>
          </cell>
          <cell r="F11856" t="str">
            <v>6400.23</v>
          </cell>
          <cell r="G11856" t="str">
            <v>Repairs &amp; Maintenance Bin Repair</v>
          </cell>
          <cell r="H11856">
            <v>0</v>
          </cell>
          <cell r="I11856">
            <v>0</v>
          </cell>
          <cell r="J11856">
            <v>0</v>
          </cell>
          <cell r="K11856">
            <v>0</v>
          </cell>
          <cell r="L11856">
            <v>0</v>
          </cell>
          <cell r="M11856">
            <v>0</v>
          </cell>
          <cell r="N11856">
            <v>0</v>
          </cell>
          <cell r="O11856" t="str">
            <v>+++</v>
          </cell>
        </row>
        <row r="11857">
          <cell r="A11857" t="str">
            <v>680.40.55.060-6410.02</v>
          </cell>
          <cell r="B11857" t="str">
            <v>680</v>
          </cell>
          <cell r="C11857" t="str">
            <v>40</v>
          </cell>
          <cell r="D11857" t="str">
            <v>55</v>
          </cell>
          <cell r="E11857" t="str">
            <v>060</v>
          </cell>
          <cell r="F11857" t="str">
            <v>6410.02</v>
          </cell>
          <cell r="G11857" t="str">
            <v>Repairs &amp; Maintenance-Transportation Slurry/Overlay</v>
          </cell>
          <cell r="H11857">
            <v>0</v>
          </cell>
          <cell r="I11857">
            <v>0</v>
          </cell>
          <cell r="J11857">
            <v>0</v>
          </cell>
          <cell r="K11857">
            <v>0</v>
          </cell>
          <cell r="L11857">
            <v>0</v>
          </cell>
          <cell r="M11857">
            <v>0</v>
          </cell>
          <cell r="N11857">
            <v>0</v>
          </cell>
          <cell r="O11857" t="str">
            <v>+++</v>
          </cell>
        </row>
        <row r="11858">
          <cell r="A11858" t="str">
            <v>680.40.55.060-6500.04</v>
          </cell>
          <cell r="B11858" t="str">
            <v>680</v>
          </cell>
          <cell r="C11858" t="str">
            <v>40</v>
          </cell>
          <cell r="D11858" t="str">
            <v>55</v>
          </cell>
          <cell r="E11858" t="str">
            <v>060</v>
          </cell>
          <cell r="F11858" t="str">
            <v>6500.04</v>
          </cell>
          <cell r="G11858" t="str">
            <v>Claims &amp; Insurance Insurance Premiums</v>
          </cell>
          <cell r="H11858">
            <v>0</v>
          </cell>
          <cell r="I11858">
            <v>0</v>
          </cell>
          <cell r="J11858">
            <v>0</v>
          </cell>
          <cell r="K11858">
            <v>0</v>
          </cell>
          <cell r="L11858">
            <v>0</v>
          </cell>
          <cell r="M11858">
            <v>0</v>
          </cell>
          <cell r="N11858">
            <v>0</v>
          </cell>
          <cell r="O11858" t="str">
            <v>+++</v>
          </cell>
        </row>
        <row r="11859">
          <cell r="A11859" t="str">
            <v>680.40.55.060-6600.01</v>
          </cell>
          <cell r="B11859" t="str">
            <v>680</v>
          </cell>
          <cell r="C11859" t="str">
            <v>40</v>
          </cell>
          <cell r="D11859" t="str">
            <v>55</v>
          </cell>
          <cell r="E11859" t="str">
            <v>060</v>
          </cell>
          <cell r="F11859" t="str">
            <v>6600.01</v>
          </cell>
          <cell r="G11859" t="str">
            <v>Administrative Expenses Meetings</v>
          </cell>
          <cell r="H11859">
            <v>0</v>
          </cell>
          <cell r="I11859">
            <v>0</v>
          </cell>
          <cell r="J11859">
            <v>0</v>
          </cell>
          <cell r="K11859">
            <v>0</v>
          </cell>
          <cell r="L11859">
            <v>0</v>
          </cell>
          <cell r="M11859">
            <v>0</v>
          </cell>
          <cell r="N11859">
            <v>0</v>
          </cell>
          <cell r="O11859" t="str">
            <v>+++</v>
          </cell>
        </row>
        <row r="11860">
          <cell r="A11860" t="str">
            <v>680.40.55.060-6600.03</v>
          </cell>
          <cell r="B11860" t="str">
            <v>680</v>
          </cell>
          <cell r="C11860" t="str">
            <v>40</v>
          </cell>
          <cell r="D11860" t="str">
            <v>55</v>
          </cell>
          <cell r="E11860" t="str">
            <v>060</v>
          </cell>
          <cell r="F11860" t="str">
            <v>6600.03</v>
          </cell>
          <cell r="G11860" t="str">
            <v>Administrative Expenses Mileage Reimbursement</v>
          </cell>
          <cell r="H11860">
            <v>0</v>
          </cell>
          <cell r="I11860">
            <v>0</v>
          </cell>
          <cell r="J11860">
            <v>0</v>
          </cell>
          <cell r="K11860">
            <v>0</v>
          </cell>
          <cell r="L11860">
            <v>0</v>
          </cell>
          <cell r="M11860">
            <v>0</v>
          </cell>
          <cell r="N11860">
            <v>0</v>
          </cell>
          <cell r="O11860" t="str">
            <v>+++</v>
          </cell>
        </row>
        <row r="11861">
          <cell r="A11861" t="str">
            <v>680.40.55.060-6600.04</v>
          </cell>
          <cell r="B11861" t="str">
            <v>680</v>
          </cell>
          <cell r="C11861" t="str">
            <v>40</v>
          </cell>
          <cell r="D11861" t="str">
            <v>55</v>
          </cell>
          <cell r="E11861" t="str">
            <v>060</v>
          </cell>
          <cell r="F11861" t="str">
            <v>6600.04</v>
          </cell>
          <cell r="G11861" t="str">
            <v>Administrative Expenses Training/Conferences</v>
          </cell>
          <cell r="H11861">
            <v>0</v>
          </cell>
          <cell r="I11861">
            <v>0</v>
          </cell>
          <cell r="J11861">
            <v>0</v>
          </cell>
          <cell r="K11861">
            <v>0</v>
          </cell>
          <cell r="L11861">
            <v>0</v>
          </cell>
          <cell r="M11861">
            <v>0</v>
          </cell>
          <cell r="N11861">
            <v>0</v>
          </cell>
          <cell r="O11861" t="str">
            <v>+++</v>
          </cell>
        </row>
        <row r="11862">
          <cell r="A11862" t="str">
            <v>680.40.55.060-6600.05</v>
          </cell>
          <cell r="B11862" t="str">
            <v>680</v>
          </cell>
          <cell r="C11862" t="str">
            <v>40</v>
          </cell>
          <cell r="D11862" t="str">
            <v>55</v>
          </cell>
          <cell r="E11862" t="str">
            <v>060</v>
          </cell>
          <cell r="F11862" t="str">
            <v>6600.05</v>
          </cell>
          <cell r="G11862" t="str">
            <v>Administrative Expenses Public/Legal Advertisement</v>
          </cell>
          <cell r="H11862">
            <v>0</v>
          </cell>
          <cell r="I11862">
            <v>0</v>
          </cell>
          <cell r="J11862">
            <v>0</v>
          </cell>
          <cell r="K11862">
            <v>0</v>
          </cell>
          <cell r="L11862">
            <v>0</v>
          </cell>
          <cell r="M11862">
            <v>0</v>
          </cell>
          <cell r="N11862">
            <v>0</v>
          </cell>
          <cell r="O11862" t="str">
            <v>+++</v>
          </cell>
        </row>
        <row r="11863">
          <cell r="A11863" t="str">
            <v>680.40.55.060-6600.06</v>
          </cell>
          <cell r="B11863" t="str">
            <v>680</v>
          </cell>
          <cell r="C11863" t="str">
            <v>40</v>
          </cell>
          <cell r="D11863" t="str">
            <v>55</v>
          </cell>
          <cell r="E11863" t="str">
            <v>060</v>
          </cell>
          <cell r="F11863" t="str">
            <v>6600.06</v>
          </cell>
          <cell r="G11863" t="str">
            <v>Administrative Expenses Property/Building Rental</v>
          </cell>
          <cell r="H11863">
            <v>0</v>
          </cell>
          <cell r="I11863">
            <v>0</v>
          </cell>
          <cell r="J11863">
            <v>0</v>
          </cell>
          <cell r="K11863">
            <v>0</v>
          </cell>
          <cell r="L11863">
            <v>0</v>
          </cell>
          <cell r="M11863">
            <v>0</v>
          </cell>
          <cell r="N11863">
            <v>0</v>
          </cell>
          <cell r="O11863" t="str">
            <v>+++</v>
          </cell>
        </row>
        <row r="11864">
          <cell r="A11864" t="str">
            <v>680.40.55.060-6600.07</v>
          </cell>
          <cell r="B11864" t="str">
            <v>680</v>
          </cell>
          <cell r="C11864" t="str">
            <v>40</v>
          </cell>
          <cell r="D11864" t="str">
            <v>55</v>
          </cell>
          <cell r="E11864" t="str">
            <v>060</v>
          </cell>
          <cell r="F11864" t="str">
            <v>6600.07</v>
          </cell>
          <cell r="G11864" t="str">
            <v>Administrative Expenses Employee Recruitment</v>
          </cell>
          <cell r="H11864">
            <v>0</v>
          </cell>
          <cell r="I11864">
            <v>0</v>
          </cell>
          <cell r="J11864">
            <v>0</v>
          </cell>
          <cell r="K11864">
            <v>0</v>
          </cell>
          <cell r="L11864">
            <v>0</v>
          </cell>
          <cell r="M11864">
            <v>0</v>
          </cell>
          <cell r="N11864">
            <v>0</v>
          </cell>
          <cell r="O11864" t="str">
            <v>+++</v>
          </cell>
        </row>
        <row r="11865">
          <cell r="A11865" t="str">
            <v>680.40.55.060-6600.16</v>
          </cell>
          <cell r="B11865" t="str">
            <v>680</v>
          </cell>
          <cell r="C11865" t="str">
            <v>40</v>
          </cell>
          <cell r="D11865" t="str">
            <v>55</v>
          </cell>
          <cell r="E11865" t="str">
            <v>060</v>
          </cell>
          <cell r="F11865" t="str">
            <v>6600.16</v>
          </cell>
          <cell r="G11865" t="str">
            <v>Administrative Expenses Property Tax Assessments</v>
          </cell>
          <cell r="H11865">
            <v>0</v>
          </cell>
          <cell r="I11865">
            <v>0</v>
          </cell>
          <cell r="J11865">
            <v>0</v>
          </cell>
          <cell r="K11865">
            <v>0</v>
          </cell>
          <cell r="L11865">
            <v>0</v>
          </cell>
          <cell r="M11865">
            <v>0</v>
          </cell>
          <cell r="N11865">
            <v>0</v>
          </cell>
          <cell r="O11865" t="str">
            <v>+++</v>
          </cell>
        </row>
        <row r="11866">
          <cell r="A11866" t="str">
            <v>680.40.55.060-6600.23</v>
          </cell>
          <cell r="B11866" t="str">
            <v>680</v>
          </cell>
          <cell r="C11866" t="str">
            <v>40</v>
          </cell>
          <cell r="D11866" t="str">
            <v>55</v>
          </cell>
          <cell r="E11866" t="str">
            <v>060</v>
          </cell>
          <cell r="F11866" t="str">
            <v>6600.23</v>
          </cell>
          <cell r="G11866" t="str">
            <v>Administrative Expenses Public Education</v>
          </cell>
          <cell r="H11866">
            <v>0</v>
          </cell>
          <cell r="I11866">
            <v>0</v>
          </cell>
          <cell r="J11866">
            <v>0</v>
          </cell>
          <cell r="K11866">
            <v>0</v>
          </cell>
          <cell r="L11866">
            <v>0</v>
          </cell>
          <cell r="M11866">
            <v>0</v>
          </cell>
          <cell r="N11866">
            <v>0</v>
          </cell>
          <cell r="O11866" t="str">
            <v>+++</v>
          </cell>
        </row>
        <row r="11867">
          <cell r="A11867" t="str">
            <v>680.40.55.060-6600.25</v>
          </cell>
          <cell r="B11867" t="str">
            <v>680</v>
          </cell>
          <cell r="C11867" t="str">
            <v>40</v>
          </cell>
          <cell r="D11867" t="str">
            <v>55</v>
          </cell>
          <cell r="E11867" t="str">
            <v>060</v>
          </cell>
          <cell r="F11867" t="str">
            <v>6600.25</v>
          </cell>
          <cell r="G11867" t="str">
            <v>Administrative Expenses Support Services-Indirect Labor</v>
          </cell>
          <cell r="H11867">
            <v>0</v>
          </cell>
          <cell r="I11867">
            <v>0</v>
          </cell>
          <cell r="J11867">
            <v>0</v>
          </cell>
          <cell r="K11867">
            <v>0</v>
          </cell>
          <cell r="L11867">
            <v>0</v>
          </cell>
          <cell r="M11867">
            <v>0</v>
          </cell>
          <cell r="N11867">
            <v>0</v>
          </cell>
          <cell r="O11867" t="str">
            <v>+++</v>
          </cell>
        </row>
        <row r="11868">
          <cell r="A11868" t="str">
            <v>680.40.55.060-6600.26</v>
          </cell>
          <cell r="B11868" t="str">
            <v>680</v>
          </cell>
          <cell r="C11868" t="str">
            <v>40</v>
          </cell>
          <cell r="D11868" t="str">
            <v>55</v>
          </cell>
          <cell r="E11868" t="str">
            <v>060</v>
          </cell>
          <cell r="F11868" t="str">
            <v>6600.26</v>
          </cell>
          <cell r="G11868" t="str">
            <v>Administrative Expenses Support Services-IT</v>
          </cell>
          <cell r="H11868">
            <v>0</v>
          </cell>
          <cell r="I11868">
            <v>0</v>
          </cell>
          <cell r="J11868">
            <v>0</v>
          </cell>
          <cell r="K11868">
            <v>0</v>
          </cell>
          <cell r="L11868">
            <v>0</v>
          </cell>
          <cell r="M11868">
            <v>0</v>
          </cell>
          <cell r="N11868">
            <v>0</v>
          </cell>
          <cell r="O11868" t="str">
            <v>+++</v>
          </cell>
        </row>
        <row r="11869">
          <cell r="A11869" t="str">
            <v>680.40.55.060-6600.32</v>
          </cell>
          <cell r="B11869" t="str">
            <v>680</v>
          </cell>
          <cell r="C11869" t="str">
            <v>40</v>
          </cell>
          <cell r="D11869" t="str">
            <v>55</v>
          </cell>
          <cell r="E11869" t="str">
            <v>060</v>
          </cell>
          <cell r="F11869" t="str">
            <v>6600.32</v>
          </cell>
          <cell r="G11869" t="str">
            <v>Administrative Expenses Vehicle Fund Contribution</v>
          </cell>
          <cell r="H11869">
            <v>0</v>
          </cell>
          <cell r="I11869">
            <v>0</v>
          </cell>
          <cell r="J11869">
            <v>0</v>
          </cell>
          <cell r="K11869">
            <v>0</v>
          </cell>
          <cell r="L11869">
            <v>0</v>
          </cell>
          <cell r="M11869">
            <v>0</v>
          </cell>
          <cell r="N11869">
            <v>0</v>
          </cell>
          <cell r="O11869" t="str">
            <v>+++</v>
          </cell>
        </row>
        <row r="11870">
          <cell r="A11870" t="str">
            <v>680.40.55.060-6600.36</v>
          </cell>
          <cell r="B11870" t="str">
            <v>680</v>
          </cell>
          <cell r="C11870" t="str">
            <v>40</v>
          </cell>
          <cell r="D11870" t="str">
            <v>55</v>
          </cell>
          <cell r="E11870" t="str">
            <v>060</v>
          </cell>
          <cell r="F11870" t="str">
            <v>6600.36</v>
          </cell>
          <cell r="G11870" t="str">
            <v>Administrative Expenses IT Fund Contribution</v>
          </cell>
          <cell r="H11870">
            <v>0</v>
          </cell>
          <cell r="I11870">
            <v>0</v>
          </cell>
          <cell r="J11870">
            <v>0</v>
          </cell>
          <cell r="K11870">
            <v>0</v>
          </cell>
          <cell r="L11870">
            <v>0</v>
          </cell>
          <cell r="M11870">
            <v>0</v>
          </cell>
          <cell r="N11870">
            <v>0</v>
          </cell>
          <cell r="O11870" t="str">
            <v>+++</v>
          </cell>
        </row>
        <row r="11871">
          <cell r="A11871" t="str">
            <v>680.40.55.060-6600.41</v>
          </cell>
          <cell r="B11871" t="str">
            <v>680</v>
          </cell>
          <cell r="C11871" t="str">
            <v>40</v>
          </cell>
          <cell r="D11871" t="str">
            <v>55</v>
          </cell>
          <cell r="E11871" t="str">
            <v>060</v>
          </cell>
          <cell r="F11871" t="str">
            <v>6600.41</v>
          </cell>
          <cell r="G11871" t="str">
            <v>Administrative Expenses Community Clean-up</v>
          </cell>
          <cell r="H11871">
            <v>0</v>
          </cell>
          <cell r="I11871">
            <v>0</v>
          </cell>
          <cell r="J11871">
            <v>0</v>
          </cell>
          <cell r="K11871">
            <v>0</v>
          </cell>
          <cell r="L11871">
            <v>0</v>
          </cell>
          <cell r="M11871">
            <v>0</v>
          </cell>
          <cell r="N11871">
            <v>0</v>
          </cell>
          <cell r="O11871" t="str">
            <v>+++</v>
          </cell>
        </row>
        <row r="11872">
          <cell r="A11872" t="str">
            <v>680.40.55.060-7000.02</v>
          </cell>
          <cell r="B11872" t="str">
            <v>680</v>
          </cell>
          <cell r="C11872" t="str">
            <v>40</v>
          </cell>
          <cell r="D11872" t="str">
            <v>55</v>
          </cell>
          <cell r="E11872" t="str">
            <v>060</v>
          </cell>
          <cell r="F11872" t="str">
            <v>7000.02</v>
          </cell>
          <cell r="G11872" t="str">
            <v>Capital Outlay Vehicles-Major</v>
          </cell>
          <cell r="H11872">
            <v>0</v>
          </cell>
          <cell r="I11872">
            <v>0</v>
          </cell>
          <cell r="J11872">
            <v>0</v>
          </cell>
          <cell r="K11872">
            <v>0</v>
          </cell>
          <cell r="L11872">
            <v>0</v>
          </cell>
          <cell r="M11872">
            <v>0</v>
          </cell>
          <cell r="N11872">
            <v>0</v>
          </cell>
          <cell r="O11872" t="str">
            <v>+++</v>
          </cell>
        </row>
        <row r="11873">
          <cell r="A11873" t="str">
            <v>680.40.55.060-7000.03</v>
          </cell>
          <cell r="B11873" t="str">
            <v>680</v>
          </cell>
          <cell r="C11873" t="str">
            <v>40</v>
          </cell>
          <cell r="D11873" t="str">
            <v>55</v>
          </cell>
          <cell r="E11873" t="str">
            <v>060</v>
          </cell>
          <cell r="F11873" t="str">
            <v>7000.03</v>
          </cell>
          <cell r="G11873" t="str">
            <v>Capital Outlay Operations Equip-Minor</v>
          </cell>
          <cell r="H11873">
            <v>0</v>
          </cell>
          <cell r="I11873">
            <v>0</v>
          </cell>
          <cell r="J11873">
            <v>0</v>
          </cell>
          <cell r="K11873">
            <v>0</v>
          </cell>
          <cell r="L11873">
            <v>0</v>
          </cell>
          <cell r="M11873">
            <v>0</v>
          </cell>
          <cell r="N11873">
            <v>0</v>
          </cell>
          <cell r="O11873" t="str">
            <v>+++</v>
          </cell>
        </row>
        <row r="11874">
          <cell r="A11874" t="str">
            <v>680.40.55.060-7000.99</v>
          </cell>
          <cell r="B11874" t="str">
            <v>680</v>
          </cell>
          <cell r="C11874" t="str">
            <v>40</v>
          </cell>
          <cell r="D11874" t="str">
            <v>55</v>
          </cell>
          <cell r="E11874" t="str">
            <v>060</v>
          </cell>
          <cell r="F11874" t="str">
            <v>7000.99</v>
          </cell>
          <cell r="G11874" t="str">
            <v>Capital Outlay General</v>
          </cell>
          <cell r="H11874">
            <v>0</v>
          </cell>
          <cell r="I11874">
            <v>0</v>
          </cell>
          <cell r="J11874">
            <v>0</v>
          </cell>
          <cell r="K11874">
            <v>0</v>
          </cell>
          <cell r="L11874">
            <v>0</v>
          </cell>
          <cell r="M11874">
            <v>0</v>
          </cell>
          <cell r="N11874">
            <v>0</v>
          </cell>
          <cell r="O11874" t="str">
            <v>+++</v>
          </cell>
        </row>
        <row r="11875">
          <cell r="A11875" t="str">
            <v>680.40.55.500-5000.01</v>
          </cell>
          <cell r="B11875" t="str">
            <v>680</v>
          </cell>
          <cell r="C11875" t="str">
            <v>40</v>
          </cell>
          <cell r="D11875" t="str">
            <v>55</v>
          </cell>
          <cell r="E11875" t="str">
            <v>500</v>
          </cell>
          <cell r="F11875" t="str">
            <v>5000.01</v>
          </cell>
          <cell r="G11875" t="str">
            <v>Salaries Regular</v>
          </cell>
          <cell r="H11875">
            <v>0</v>
          </cell>
          <cell r="I11875">
            <v>0</v>
          </cell>
          <cell r="J11875">
            <v>0</v>
          </cell>
          <cell r="K11875">
            <v>0</v>
          </cell>
          <cell r="L11875">
            <v>0</v>
          </cell>
          <cell r="M11875">
            <v>0</v>
          </cell>
          <cell r="N11875">
            <v>0</v>
          </cell>
          <cell r="O11875" t="str">
            <v>+++</v>
          </cell>
        </row>
        <row r="11876">
          <cell r="A11876" t="str">
            <v>680.40.55.500-5000.02</v>
          </cell>
          <cell r="B11876" t="str">
            <v>680</v>
          </cell>
          <cell r="C11876" t="str">
            <v>40</v>
          </cell>
          <cell r="D11876" t="str">
            <v>55</v>
          </cell>
          <cell r="E11876" t="str">
            <v>500</v>
          </cell>
          <cell r="F11876" t="str">
            <v>5000.02</v>
          </cell>
          <cell r="G11876" t="str">
            <v>Salaries Part Time</v>
          </cell>
          <cell r="H11876">
            <v>0</v>
          </cell>
          <cell r="I11876">
            <v>0</v>
          </cell>
          <cell r="J11876">
            <v>0</v>
          </cell>
          <cell r="K11876">
            <v>0</v>
          </cell>
          <cell r="L11876">
            <v>0</v>
          </cell>
          <cell r="M11876">
            <v>0</v>
          </cell>
          <cell r="N11876">
            <v>0</v>
          </cell>
          <cell r="O11876" t="str">
            <v>+++</v>
          </cell>
        </row>
        <row r="11877">
          <cell r="A11877" t="str">
            <v>680.40.55.500-5000.03</v>
          </cell>
          <cell r="B11877" t="str">
            <v>680</v>
          </cell>
          <cell r="C11877" t="str">
            <v>40</v>
          </cell>
          <cell r="D11877" t="str">
            <v>55</v>
          </cell>
          <cell r="E11877" t="str">
            <v>500</v>
          </cell>
          <cell r="F11877" t="str">
            <v>5000.03</v>
          </cell>
          <cell r="G11877" t="str">
            <v>Salaries Overtime</v>
          </cell>
          <cell r="H11877">
            <v>0</v>
          </cell>
          <cell r="I11877">
            <v>0</v>
          </cell>
          <cell r="J11877">
            <v>0</v>
          </cell>
          <cell r="K11877">
            <v>0</v>
          </cell>
          <cell r="L11877">
            <v>0</v>
          </cell>
          <cell r="M11877">
            <v>0</v>
          </cell>
          <cell r="N11877">
            <v>0</v>
          </cell>
          <cell r="O11877" t="str">
            <v>+++</v>
          </cell>
        </row>
        <row r="11878">
          <cell r="A11878" t="str">
            <v>680.40.55.500-5000.04</v>
          </cell>
          <cell r="B11878" t="str">
            <v>680</v>
          </cell>
          <cell r="C11878" t="str">
            <v>40</v>
          </cell>
          <cell r="D11878" t="str">
            <v>55</v>
          </cell>
          <cell r="E11878" t="str">
            <v>500</v>
          </cell>
          <cell r="F11878" t="str">
            <v>5000.04</v>
          </cell>
          <cell r="G11878" t="str">
            <v>Salaries Holiday Pay</v>
          </cell>
          <cell r="H11878">
            <v>0</v>
          </cell>
          <cell r="I11878">
            <v>0</v>
          </cell>
          <cell r="J11878">
            <v>0</v>
          </cell>
          <cell r="K11878">
            <v>0</v>
          </cell>
          <cell r="L11878">
            <v>0</v>
          </cell>
          <cell r="M11878">
            <v>0</v>
          </cell>
          <cell r="N11878">
            <v>0</v>
          </cell>
          <cell r="O11878" t="str">
            <v>+++</v>
          </cell>
        </row>
        <row r="11879">
          <cell r="A11879" t="str">
            <v>680.40.55.500-5000.05</v>
          </cell>
          <cell r="B11879" t="str">
            <v>680</v>
          </cell>
          <cell r="C11879" t="str">
            <v>40</v>
          </cell>
          <cell r="D11879" t="str">
            <v>55</v>
          </cell>
          <cell r="E11879" t="str">
            <v>500</v>
          </cell>
          <cell r="F11879" t="str">
            <v>5000.05</v>
          </cell>
          <cell r="G11879" t="str">
            <v>Salaries Duty Pay</v>
          </cell>
          <cell r="H11879">
            <v>0</v>
          </cell>
          <cell r="I11879">
            <v>0</v>
          </cell>
          <cell r="J11879">
            <v>0</v>
          </cell>
          <cell r="K11879">
            <v>0</v>
          </cell>
          <cell r="L11879">
            <v>0</v>
          </cell>
          <cell r="M11879">
            <v>0</v>
          </cell>
          <cell r="N11879">
            <v>0</v>
          </cell>
          <cell r="O11879" t="str">
            <v>+++</v>
          </cell>
        </row>
        <row r="11880">
          <cell r="A11880" t="str">
            <v>680.40.55.500-5000.06</v>
          </cell>
          <cell r="B11880" t="str">
            <v>680</v>
          </cell>
          <cell r="C11880" t="str">
            <v>40</v>
          </cell>
          <cell r="D11880" t="str">
            <v>55</v>
          </cell>
          <cell r="E11880" t="str">
            <v>500</v>
          </cell>
          <cell r="F11880" t="str">
            <v>5000.06</v>
          </cell>
          <cell r="G11880" t="str">
            <v>Salaries Out of Class</v>
          </cell>
          <cell r="H11880">
            <v>0</v>
          </cell>
          <cell r="I11880">
            <v>0</v>
          </cell>
          <cell r="J11880">
            <v>0</v>
          </cell>
          <cell r="K11880">
            <v>0</v>
          </cell>
          <cell r="L11880">
            <v>0</v>
          </cell>
          <cell r="M11880">
            <v>0</v>
          </cell>
          <cell r="N11880">
            <v>0</v>
          </cell>
          <cell r="O11880" t="str">
            <v>+++</v>
          </cell>
        </row>
        <row r="11881">
          <cell r="A11881" t="str">
            <v>680.40.55.500-5000.07</v>
          </cell>
          <cell r="B11881" t="str">
            <v>680</v>
          </cell>
          <cell r="C11881" t="str">
            <v>40</v>
          </cell>
          <cell r="D11881" t="str">
            <v>55</v>
          </cell>
          <cell r="E11881" t="str">
            <v>500</v>
          </cell>
          <cell r="F11881" t="str">
            <v>5000.07</v>
          </cell>
          <cell r="G11881" t="str">
            <v>Salaries Admin Leave Pay</v>
          </cell>
          <cell r="H11881">
            <v>0</v>
          </cell>
          <cell r="I11881">
            <v>0</v>
          </cell>
          <cell r="J11881">
            <v>0</v>
          </cell>
          <cell r="K11881">
            <v>0</v>
          </cell>
          <cell r="L11881">
            <v>0</v>
          </cell>
          <cell r="M11881">
            <v>0</v>
          </cell>
          <cell r="N11881">
            <v>0</v>
          </cell>
          <cell r="O11881" t="str">
            <v>+++</v>
          </cell>
        </row>
        <row r="11882">
          <cell r="A11882" t="str">
            <v>680.40.55.500-5000.08</v>
          </cell>
          <cell r="B11882" t="str">
            <v>680</v>
          </cell>
          <cell r="C11882" t="str">
            <v>40</v>
          </cell>
          <cell r="D11882" t="str">
            <v>55</v>
          </cell>
          <cell r="E11882" t="str">
            <v>500</v>
          </cell>
          <cell r="F11882" t="str">
            <v>5000.08</v>
          </cell>
          <cell r="G11882" t="str">
            <v>Salaries Longevity Pay</v>
          </cell>
          <cell r="H11882">
            <v>0</v>
          </cell>
          <cell r="I11882">
            <v>0</v>
          </cell>
          <cell r="J11882">
            <v>0</v>
          </cell>
          <cell r="K11882">
            <v>0</v>
          </cell>
          <cell r="L11882">
            <v>0</v>
          </cell>
          <cell r="M11882">
            <v>0</v>
          </cell>
          <cell r="N11882">
            <v>0</v>
          </cell>
          <cell r="O11882" t="str">
            <v>+++</v>
          </cell>
        </row>
        <row r="11883">
          <cell r="A11883" t="str">
            <v>680.40.55.500-5000.09</v>
          </cell>
          <cell r="B11883" t="str">
            <v>680</v>
          </cell>
          <cell r="C11883" t="str">
            <v>40</v>
          </cell>
          <cell r="D11883" t="str">
            <v>55</v>
          </cell>
          <cell r="E11883" t="str">
            <v>500</v>
          </cell>
          <cell r="F11883" t="str">
            <v>5000.09</v>
          </cell>
          <cell r="G11883" t="str">
            <v>Salaries Mutual Aid Overtime</v>
          </cell>
          <cell r="H11883">
            <v>0</v>
          </cell>
          <cell r="I11883">
            <v>0</v>
          </cell>
          <cell r="J11883">
            <v>0</v>
          </cell>
          <cell r="K11883">
            <v>0</v>
          </cell>
          <cell r="L11883">
            <v>0</v>
          </cell>
          <cell r="M11883">
            <v>0</v>
          </cell>
          <cell r="N11883">
            <v>0</v>
          </cell>
          <cell r="O11883" t="str">
            <v>+++</v>
          </cell>
        </row>
        <row r="11884">
          <cell r="A11884" t="str">
            <v>680.40.55.500-5000.10</v>
          </cell>
          <cell r="B11884" t="str">
            <v>680</v>
          </cell>
          <cell r="C11884" t="str">
            <v>40</v>
          </cell>
          <cell r="D11884" t="str">
            <v>55</v>
          </cell>
          <cell r="E11884" t="str">
            <v>500</v>
          </cell>
          <cell r="F11884" t="str">
            <v>5000.10</v>
          </cell>
          <cell r="G11884" t="str">
            <v>Salaries Furloughs</v>
          </cell>
          <cell r="H11884">
            <v>0</v>
          </cell>
          <cell r="I11884">
            <v>0</v>
          </cell>
          <cell r="J11884">
            <v>0</v>
          </cell>
          <cell r="K11884">
            <v>0</v>
          </cell>
          <cell r="L11884">
            <v>0</v>
          </cell>
          <cell r="M11884">
            <v>0</v>
          </cell>
          <cell r="N11884">
            <v>0</v>
          </cell>
          <cell r="O11884" t="str">
            <v>+++</v>
          </cell>
        </row>
        <row r="11885">
          <cell r="A11885" t="str">
            <v>680.40.55.500-5000.11</v>
          </cell>
          <cell r="B11885" t="str">
            <v>680</v>
          </cell>
          <cell r="C11885" t="str">
            <v>40</v>
          </cell>
          <cell r="D11885" t="str">
            <v>55</v>
          </cell>
          <cell r="E11885" t="str">
            <v>500</v>
          </cell>
          <cell r="F11885" t="str">
            <v>5000.11</v>
          </cell>
          <cell r="G11885" t="str">
            <v>Salaries Worker's Comp</v>
          </cell>
          <cell r="H11885">
            <v>0</v>
          </cell>
          <cell r="I11885">
            <v>0</v>
          </cell>
          <cell r="J11885">
            <v>0</v>
          </cell>
          <cell r="K11885">
            <v>0</v>
          </cell>
          <cell r="L11885">
            <v>0</v>
          </cell>
          <cell r="M11885">
            <v>0</v>
          </cell>
          <cell r="N11885">
            <v>0</v>
          </cell>
          <cell r="O11885" t="str">
            <v>+++</v>
          </cell>
        </row>
        <row r="11886">
          <cell r="A11886" t="str">
            <v>680.40.55.500-5000.12</v>
          </cell>
          <cell r="B11886" t="str">
            <v>680</v>
          </cell>
          <cell r="C11886" t="str">
            <v>40</v>
          </cell>
          <cell r="D11886" t="str">
            <v>55</v>
          </cell>
          <cell r="E11886" t="str">
            <v>500</v>
          </cell>
          <cell r="F11886" t="str">
            <v>5000.12</v>
          </cell>
          <cell r="G11886" t="str">
            <v>Salaries Compensated Absences</v>
          </cell>
          <cell r="H11886">
            <v>0</v>
          </cell>
          <cell r="I11886">
            <v>0</v>
          </cell>
          <cell r="J11886">
            <v>0</v>
          </cell>
          <cell r="K11886">
            <v>0</v>
          </cell>
          <cell r="L11886">
            <v>0</v>
          </cell>
          <cell r="M11886">
            <v>0</v>
          </cell>
          <cell r="N11886">
            <v>0</v>
          </cell>
          <cell r="O11886" t="str">
            <v>+++</v>
          </cell>
        </row>
        <row r="11887">
          <cell r="A11887" t="str">
            <v>680.40.55.500-5000.99</v>
          </cell>
          <cell r="B11887" t="str">
            <v>680</v>
          </cell>
          <cell r="C11887" t="str">
            <v>40</v>
          </cell>
          <cell r="D11887" t="str">
            <v>55</v>
          </cell>
          <cell r="E11887" t="str">
            <v>500</v>
          </cell>
          <cell r="F11887" t="str">
            <v>5000.99</v>
          </cell>
          <cell r="G11887" t="str">
            <v>Salaries New Personnel Requests</v>
          </cell>
          <cell r="H11887">
            <v>0</v>
          </cell>
          <cell r="I11887">
            <v>0</v>
          </cell>
          <cell r="J11887">
            <v>0</v>
          </cell>
          <cell r="K11887">
            <v>0</v>
          </cell>
          <cell r="L11887">
            <v>0</v>
          </cell>
          <cell r="M11887">
            <v>0</v>
          </cell>
          <cell r="N11887">
            <v>0</v>
          </cell>
          <cell r="O11887" t="str">
            <v>+++</v>
          </cell>
        </row>
        <row r="11888">
          <cell r="A11888" t="str">
            <v>680.40.55.500-5100.00</v>
          </cell>
          <cell r="B11888" t="str">
            <v>680</v>
          </cell>
          <cell r="C11888" t="str">
            <v>40</v>
          </cell>
          <cell r="D11888" t="str">
            <v>55</v>
          </cell>
          <cell r="E11888" t="str">
            <v>500</v>
          </cell>
          <cell r="F11888" t="str">
            <v>5100.00</v>
          </cell>
          <cell r="G11888" t="str">
            <v>Benefits PERS Pool Liability</v>
          </cell>
          <cell r="H11888">
            <v>0</v>
          </cell>
          <cell r="I11888">
            <v>0</v>
          </cell>
          <cell r="J11888">
            <v>0</v>
          </cell>
          <cell r="K11888">
            <v>0</v>
          </cell>
          <cell r="L11888">
            <v>0</v>
          </cell>
          <cell r="M11888">
            <v>0</v>
          </cell>
          <cell r="N11888">
            <v>0</v>
          </cell>
          <cell r="O11888" t="str">
            <v>+++</v>
          </cell>
        </row>
        <row r="11889">
          <cell r="A11889" t="str">
            <v>680.40.55.500-5100.01</v>
          </cell>
          <cell r="B11889" t="str">
            <v>680</v>
          </cell>
          <cell r="C11889" t="str">
            <v>40</v>
          </cell>
          <cell r="D11889" t="str">
            <v>55</v>
          </cell>
          <cell r="E11889" t="str">
            <v>500</v>
          </cell>
          <cell r="F11889" t="str">
            <v>5100.01</v>
          </cell>
          <cell r="G11889" t="str">
            <v>Benefits Retirement</v>
          </cell>
          <cell r="H11889">
            <v>0</v>
          </cell>
          <cell r="I11889">
            <v>0</v>
          </cell>
          <cell r="J11889">
            <v>0</v>
          </cell>
          <cell r="K11889">
            <v>0</v>
          </cell>
          <cell r="L11889">
            <v>0</v>
          </cell>
          <cell r="M11889">
            <v>0</v>
          </cell>
          <cell r="N11889">
            <v>0</v>
          </cell>
          <cell r="O11889" t="str">
            <v>+++</v>
          </cell>
        </row>
        <row r="11890">
          <cell r="A11890" t="str">
            <v>680.40.55.500-5100.02</v>
          </cell>
          <cell r="B11890" t="str">
            <v>680</v>
          </cell>
          <cell r="C11890" t="str">
            <v>40</v>
          </cell>
          <cell r="D11890" t="str">
            <v>55</v>
          </cell>
          <cell r="E11890" t="str">
            <v>500</v>
          </cell>
          <cell r="F11890" t="str">
            <v>5100.02</v>
          </cell>
          <cell r="G11890" t="str">
            <v>Benefits Health Insurance</v>
          </cell>
          <cell r="H11890">
            <v>0</v>
          </cell>
          <cell r="I11890">
            <v>0</v>
          </cell>
          <cell r="J11890">
            <v>0</v>
          </cell>
          <cell r="K11890">
            <v>0</v>
          </cell>
          <cell r="L11890">
            <v>0</v>
          </cell>
          <cell r="M11890">
            <v>0</v>
          </cell>
          <cell r="N11890">
            <v>0</v>
          </cell>
          <cell r="O11890" t="str">
            <v>+++</v>
          </cell>
        </row>
        <row r="11891">
          <cell r="A11891" t="str">
            <v>680.40.55.500-5100.03</v>
          </cell>
          <cell r="B11891" t="str">
            <v>680</v>
          </cell>
          <cell r="C11891" t="str">
            <v>40</v>
          </cell>
          <cell r="D11891" t="str">
            <v>55</v>
          </cell>
          <cell r="E11891" t="str">
            <v>500</v>
          </cell>
          <cell r="F11891" t="str">
            <v>5100.03</v>
          </cell>
          <cell r="G11891" t="str">
            <v>Benefits Dental Insurance</v>
          </cell>
          <cell r="H11891">
            <v>0</v>
          </cell>
          <cell r="I11891">
            <v>0</v>
          </cell>
          <cell r="J11891">
            <v>0</v>
          </cell>
          <cell r="K11891">
            <v>0</v>
          </cell>
          <cell r="L11891">
            <v>0</v>
          </cell>
          <cell r="M11891">
            <v>0</v>
          </cell>
          <cell r="N11891">
            <v>0</v>
          </cell>
          <cell r="O11891" t="str">
            <v>+++</v>
          </cell>
        </row>
        <row r="11892">
          <cell r="A11892" t="str">
            <v>680.40.55.500-5100.04</v>
          </cell>
          <cell r="B11892" t="str">
            <v>680</v>
          </cell>
          <cell r="C11892" t="str">
            <v>40</v>
          </cell>
          <cell r="D11892" t="str">
            <v>55</v>
          </cell>
          <cell r="E11892" t="str">
            <v>500</v>
          </cell>
          <cell r="F11892" t="str">
            <v>5100.04</v>
          </cell>
          <cell r="G11892" t="str">
            <v>Benefits Vision Insurance</v>
          </cell>
          <cell r="H11892">
            <v>0</v>
          </cell>
          <cell r="I11892">
            <v>0</v>
          </cell>
          <cell r="J11892">
            <v>0</v>
          </cell>
          <cell r="K11892">
            <v>0</v>
          </cell>
          <cell r="L11892">
            <v>0</v>
          </cell>
          <cell r="M11892">
            <v>0</v>
          </cell>
          <cell r="N11892">
            <v>0</v>
          </cell>
          <cell r="O11892" t="str">
            <v>+++</v>
          </cell>
        </row>
        <row r="11893">
          <cell r="A11893" t="str">
            <v>680.40.55.500-5100.05</v>
          </cell>
          <cell r="B11893" t="str">
            <v>680</v>
          </cell>
          <cell r="C11893" t="str">
            <v>40</v>
          </cell>
          <cell r="D11893" t="str">
            <v>55</v>
          </cell>
          <cell r="E11893" t="str">
            <v>500</v>
          </cell>
          <cell r="F11893" t="str">
            <v>5100.05</v>
          </cell>
          <cell r="G11893" t="str">
            <v>Benefits Life Insurance</v>
          </cell>
          <cell r="H11893">
            <v>0</v>
          </cell>
          <cell r="I11893">
            <v>0</v>
          </cell>
          <cell r="J11893">
            <v>0</v>
          </cell>
          <cell r="K11893">
            <v>0</v>
          </cell>
          <cell r="L11893">
            <v>0</v>
          </cell>
          <cell r="M11893">
            <v>0</v>
          </cell>
          <cell r="N11893">
            <v>0</v>
          </cell>
          <cell r="O11893" t="str">
            <v>+++</v>
          </cell>
        </row>
        <row r="11894">
          <cell r="A11894" t="str">
            <v>680.40.55.500-5100.06</v>
          </cell>
          <cell r="B11894" t="str">
            <v>680</v>
          </cell>
          <cell r="C11894" t="str">
            <v>40</v>
          </cell>
          <cell r="D11894" t="str">
            <v>55</v>
          </cell>
          <cell r="E11894" t="str">
            <v>500</v>
          </cell>
          <cell r="F11894" t="str">
            <v>5100.06</v>
          </cell>
          <cell r="G11894" t="str">
            <v>Benefits Worker's Comp</v>
          </cell>
          <cell r="H11894">
            <v>0</v>
          </cell>
          <cell r="I11894">
            <v>0</v>
          </cell>
          <cell r="J11894">
            <v>0</v>
          </cell>
          <cell r="K11894">
            <v>0</v>
          </cell>
          <cell r="L11894">
            <v>0</v>
          </cell>
          <cell r="M11894">
            <v>0</v>
          </cell>
          <cell r="N11894">
            <v>0</v>
          </cell>
          <cell r="O11894" t="str">
            <v>+++</v>
          </cell>
        </row>
        <row r="11895">
          <cell r="A11895" t="str">
            <v>680.40.55.500-5100.07</v>
          </cell>
          <cell r="B11895" t="str">
            <v>680</v>
          </cell>
          <cell r="C11895" t="str">
            <v>40</v>
          </cell>
          <cell r="D11895" t="str">
            <v>55</v>
          </cell>
          <cell r="E11895" t="str">
            <v>500</v>
          </cell>
          <cell r="F11895" t="str">
            <v>5100.07</v>
          </cell>
          <cell r="G11895" t="str">
            <v>Benefits Long Term Disability</v>
          </cell>
          <cell r="H11895">
            <v>0</v>
          </cell>
          <cell r="I11895">
            <v>0</v>
          </cell>
          <cell r="J11895">
            <v>0</v>
          </cell>
          <cell r="K11895">
            <v>0</v>
          </cell>
          <cell r="L11895">
            <v>0</v>
          </cell>
          <cell r="M11895">
            <v>0</v>
          </cell>
          <cell r="N11895">
            <v>0</v>
          </cell>
          <cell r="O11895" t="str">
            <v>+++</v>
          </cell>
        </row>
        <row r="11896">
          <cell r="A11896" t="str">
            <v>680.40.55.500-5100.08</v>
          </cell>
          <cell r="B11896" t="str">
            <v>680</v>
          </cell>
          <cell r="C11896" t="str">
            <v>40</v>
          </cell>
          <cell r="D11896" t="str">
            <v>55</v>
          </cell>
          <cell r="E11896" t="str">
            <v>500</v>
          </cell>
          <cell r="F11896" t="str">
            <v>5100.08</v>
          </cell>
          <cell r="G11896" t="str">
            <v>Benefits Deferred Compensation</v>
          </cell>
          <cell r="H11896">
            <v>0</v>
          </cell>
          <cell r="I11896">
            <v>0</v>
          </cell>
          <cell r="J11896">
            <v>0</v>
          </cell>
          <cell r="K11896">
            <v>0</v>
          </cell>
          <cell r="L11896">
            <v>0</v>
          </cell>
          <cell r="M11896">
            <v>0</v>
          </cell>
          <cell r="N11896">
            <v>0</v>
          </cell>
          <cell r="O11896" t="str">
            <v>+++</v>
          </cell>
        </row>
        <row r="11897">
          <cell r="A11897" t="str">
            <v>680.40.55.500-5100.09</v>
          </cell>
          <cell r="B11897" t="str">
            <v>680</v>
          </cell>
          <cell r="C11897" t="str">
            <v>40</v>
          </cell>
          <cell r="D11897" t="str">
            <v>55</v>
          </cell>
          <cell r="E11897" t="str">
            <v>500</v>
          </cell>
          <cell r="F11897" t="str">
            <v>5100.09</v>
          </cell>
          <cell r="G11897" t="str">
            <v>Benefits Unemployment Insurance</v>
          </cell>
          <cell r="H11897">
            <v>0</v>
          </cell>
          <cell r="I11897">
            <v>0</v>
          </cell>
          <cell r="J11897">
            <v>0</v>
          </cell>
          <cell r="K11897">
            <v>0</v>
          </cell>
          <cell r="L11897">
            <v>0</v>
          </cell>
          <cell r="M11897">
            <v>0</v>
          </cell>
          <cell r="N11897">
            <v>0</v>
          </cell>
          <cell r="O11897" t="str">
            <v>+++</v>
          </cell>
        </row>
        <row r="11898">
          <cell r="A11898" t="str">
            <v>680.40.55.500-5100.10</v>
          </cell>
          <cell r="B11898" t="str">
            <v>680</v>
          </cell>
          <cell r="C11898" t="str">
            <v>40</v>
          </cell>
          <cell r="D11898" t="str">
            <v>55</v>
          </cell>
          <cell r="E11898" t="str">
            <v>500</v>
          </cell>
          <cell r="F11898" t="str">
            <v>5100.10</v>
          </cell>
          <cell r="G11898" t="str">
            <v>Benefits Uniform Allowance</v>
          </cell>
          <cell r="H11898">
            <v>0</v>
          </cell>
          <cell r="I11898">
            <v>0</v>
          </cell>
          <cell r="J11898">
            <v>0</v>
          </cell>
          <cell r="K11898">
            <v>0</v>
          </cell>
          <cell r="L11898">
            <v>0</v>
          </cell>
          <cell r="M11898">
            <v>0</v>
          </cell>
          <cell r="N11898">
            <v>0</v>
          </cell>
          <cell r="O11898" t="str">
            <v>+++</v>
          </cell>
        </row>
        <row r="11899">
          <cell r="A11899" t="str">
            <v>680.40.55.500-5100.11</v>
          </cell>
          <cell r="B11899" t="str">
            <v>680</v>
          </cell>
          <cell r="C11899" t="str">
            <v>40</v>
          </cell>
          <cell r="D11899" t="str">
            <v>55</v>
          </cell>
          <cell r="E11899" t="str">
            <v>500</v>
          </cell>
          <cell r="F11899" t="str">
            <v>5100.11</v>
          </cell>
          <cell r="G11899" t="str">
            <v>Benefits Medicare</v>
          </cell>
          <cell r="H11899">
            <v>0</v>
          </cell>
          <cell r="I11899">
            <v>0</v>
          </cell>
          <cell r="J11899">
            <v>0</v>
          </cell>
          <cell r="K11899">
            <v>0</v>
          </cell>
          <cell r="L11899">
            <v>0</v>
          </cell>
          <cell r="M11899">
            <v>0</v>
          </cell>
          <cell r="N11899">
            <v>0</v>
          </cell>
          <cell r="O11899" t="str">
            <v>+++</v>
          </cell>
        </row>
        <row r="11900">
          <cell r="A11900" t="str">
            <v>680.40.55.500-5100.12</v>
          </cell>
          <cell r="B11900" t="str">
            <v>680</v>
          </cell>
          <cell r="C11900" t="str">
            <v>40</v>
          </cell>
          <cell r="D11900" t="str">
            <v>55</v>
          </cell>
          <cell r="E11900" t="str">
            <v>500</v>
          </cell>
          <cell r="F11900" t="str">
            <v>5100.12</v>
          </cell>
          <cell r="G11900" t="str">
            <v>Benefits Annual Physical Exam</v>
          </cell>
          <cell r="H11900">
            <v>0</v>
          </cell>
          <cell r="I11900">
            <v>0</v>
          </cell>
          <cell r="J11900">
            <v>0</v>
          </cell>
          <cell r="K11900">
            <v>0</v>
          </cell>
          <cell r="L11900">
            <v>0</v>
          </cell>
          <cell r="M11900">
            <v>0</v>
          </cell>
          <cell r="N11900">
            <v>0</v>
          </cell>
          <cell r="O11900" t="str">
            <v>+++</v>
          </cell>
        </row>
        <row r="11901">
          <cell r="A11901" t="str">
            <v>680.40.55.500-5100.13</v>
          </cell>
          <cell r="B11901" t="str">
            <v>680</v>
          </cell>
          <cell r="C11901" t="str">
            <v>40</v>
          </cell>
          <cell r="D11901" t="str">
            <v>55</v>
          </cell>
          <cell r="E11901" t="str">
            <v>500</v>
          </cell>
          <cell r="F11901" t="str">
            <v>5100.13</v>
          </cell>
          <cell r="G11901" t="str">
            <v>Benefits Employee Assistance Program</v>
          </cell>
          <cell r="H11901">
            <v>0</v>
          </cell>
          <cell r="I11901">
            <v>0</v>
          </cell>
          <cell r="J11901">
            <v>0</v>
          </cell>
          <cell r="K11901">
            <v>0</v>
          </cell>
          <cell r="L11901">
            <v>0</v>
          </cell>
          <cell r="M11901">
            <v>0</v>
          </cell>
          <cell r="N11901">
            <v>0</v>
          </cell>
          <cell r="O11901" t="str">
            <v>+++</v>
          </cell>
        </row>
        <row r="11902">
          <cell r="A11902" t="str">
            <v>680.40.55.500-5100.14</v>
          </cell>
          <cell r="B11902" t="str">
            <v>680</v>
          </cell>
          <cell r="C11902" t="str">
            <v>40</v>
          </cell>
          <cell r="D11902" t="str">
            <v>55</v>
          </cell>
          <cell r="E11902" t="str">
            <v>500</v>
          </cell>
          <cell r="F11902" t="str">
            <v>5100.14</v>
          </cell>
          <cell r="G11902" t="str">
            <v>Benefits PPE</v>
          </cell>
          <cell r="H11902">
            <v>0</v>
          </cell>
          <cell r="I11902">
            <v>0</v>
          </cell>
          <cell r="J11902">
            <v>0</v>
          </cell>
          <cell r="K11902">
            <v>0</v>
          </cell>
          <cell r="L11902">
            <v>0</v>
          </cell>
          <cell r="M11902">
            <v>0</v>
          </cell>
          <cell r="N11902">
            <v>0</v>
          </cell>
          <cell r="O11902" t="str">
            <v>+++</v>
          </cell>
        </row>
        <row r="11903">
          <cell r="A11903" t="str">
            <v>680.40.55.500-5100.15</v>
          </cell>
          <cell r="B11903" t="str">
            <v>680</v>
          </cell>
          <cell r="C11903" t="str">
            <v>40</v>
          </cell>
          <cell r="D11903" t="str">
            <v>55</v>
          </cell>
          <cell r="E11903" t="str">
            <v>500</v>
          </cell>
          <cell r="F11903" t="str">
            <v>5100.15</v>
          </cell>
          <cell r="G11903" t="str">
            <v>Benefits Cell Phone Allowance</v>
          </cell>
          <cell r="H11903">
            <v>0</v>
          </cell>
          <cell r="I11903">
            <v>0</v>
          </cell>
          <cell r="J11903">
            <v>0</v>
          </cell>
          <cell r="K11903">
            <v>0</v>
          </cell>
          <cell r="L11903">
            <v>0</v>
          </cell>
          <cell r="M11903">
            <v>0</v>
          </cell>
          <cell r="N11903">
            <v>0</v>
          </cell>
          <cell r="O11903" t="str">
            <v>+++</v>
          </cell>
        </row>
        <row r="11904">
          <cell r="A11904" t="str">
            <v>680.40.55.500-5100.16</v>
          </cell>
          <cell r="B11904" t="str">
            <v>680</v>
          </cell>
          <cell r="C11904" t="str">
            <v>40</v>
          </cell>
          <cell r="D11904" t="str">
            <v>55</v>
          </cell>
          <cell r="E11904" t="str">
            <v>500</v>
          </cell>
          <cell r="F11904" t="str">
            <v>5100.16</v>
          </cell>
          <cell r="G11904" t="str">
            <v>Benefits 1959 Survivor Retirement</v>
          </cell>
          <cell r="H11904">
            <v>0</v>
          </cell>
          <cell r="I11904">
            <v>0</v>
          </cell>
          <cell r="J11904">
            <v>0</v>
          </cell>
          <cell r="K11904">
            <v>0</v>
          </cell>
          <cell r="L11904">
            <v>0</v>
          </cell>
          <cell r="M11904">
            <v>0</v>
          </cell>
          <cell r="N11904">
            <v>0</v>
          </cell>
          <cell r="O11904" t="str">
            <v>+++</v>
          </cell>
        </row>
        <row r="11905">
          <cell r="A11905" t="str">
            <v>680.40.55.500-5100.17</v>
          </cell>
          <cell r="B11905" t="str">
            <v>680</v>
          </cell>
          <cell r="C11905" t="str">
            <v>40</v>
          </cell>
          <cell r="D11905" t="str">
            <v>55</v>
          </cell>
          <cell r="E11905" t="str">
            <v>500</v>
          </cell>
          <cell r="F11905" t="str">
            <v>5100.17</v>
          </cell>
          <cell r="G11905" t="str">
            <v>Benefits Other Post Employment Benefits</v>
          </cell>
          <cell r="H11905">
            <v>0</v>
          </cell>
          <cell r="I11905">
            <v>0</v>
          </cell>
          <cell r="J11905">
            <v>0</v>
          </cell>
          <cell r="K11905">
            <v>0</v>
          </cell>
          <cell r="L11905">
            <v>0</v>
          </cell>
          <cell r="M11905">
            <v>0</v>
          </cell>
          <cell r="N11905">
            <v>0</v>
          </cell>
          <cell r="O11905" t="str">
            <v>+++</v>
          </cell>
        </row>
        <row r="11906">
          <cell r="A11906" t="str">
            <v>680.40.55.500-6400.01</v>
          </cell>
          <cell r="B11906" t="str">
            <v>680</v>
          </cell>
          <cell r="C11906" t="str">
            <v>40</v>
          </cell>
          <cell r="D11906" t="str">
            <v>55</v>
          </cell>
          <cell r="E11906" t="str">
            <v>500</v>
          </cell>
          <cell r="F11906" t="str">
            <v>6400.01</v>
          </cell>
          <cell r="G11906" t="str">
            <v>Repairs &amp; Maintenance Building</v>
          </cell>
          <cell r="H11906">
            <v>3000</v>
          </cell>
          <cell r="I11906">
            <v>0</v>
          </cell>
          <cell r="J11906">
            <v>3000</v>
          </cell>
          <cell r="K11906">
            <v>0</v>
          </cell>
          <cell r="L11906">
            <v>0</v>
          </cell>
          <cell r="M11906">
            <v>0</v>
          </cell>
          <cell r="N11906">
            <v>3000</v>
          </cell>
          <cell r="O11906">
            <v>0</v>
          </cell>
        </row>
        <row r="11907">
          <cell r="A11907" t="str">
            <v>680.40.55.500-6600.07</v>
          </cell>
          <cell r="B11907" t="str">
            <v>680</v>
          </cell>
          <cell r="C11907" t="str">
            <v>40</v>
          </cell>
          <cell r="D11907" t="str">
            <v>55</v>
          </cell>
          <cell r="E11907" t="str">
            <v>500</v>
          </cell>
          <cell r="F11907" t="str">
            <v>6600.07</v>
          </cell>
          <cell r="G11907" t="str">
            <v>Administrative Expenses Employee Recruitment</v>
          </cell>
          <cell r="H11907">
            <v>0</v>
          </cell>
          <cell r="I11907">
            <v>0</v>
          </cell>
          <cell r="J11907">
            <v>0</v>
          </cell>
          <cell r="K11907">
            <v>0</v>
          </cell>
          <cell r="L11907">
            <v>0</v>
          </cell>
          <cell r="M11907">
            <v>0</v>
          </cell>
          <cell r="N11907">
            <v>0</v>
          </cell>
          <cell r="O11907" t="str">
            <v>+++</v>
          </cell>
        </row>
        <row r="11908">
          <cell r="A11908" t="str">
            <v>680.40.55.510-5000.01</v>
          </cell>
          <cell r="B11908" t="str">
            <v>680</v>
          </cell>
          <cell r="C11908" t="str">
            <v>40</v>
          </cell>
          <cell r="D11908" t="str">
            <v>55</v>
          </cell>
          <cell r="E11908" t="str">
            <v>510</v>
          </cell>
          <cell r="F11908" t="str">
            <v>5000.01</v>
          </cell>
          <cell r="G11908" t="str">
            <v>Salaries Regular</v>
          </cell>
          <cell r="H11908">
            <v>17000</v>
          </cell>
          <cell r="I11908">
            <v>0</v>
          </cell>
          <cell r="J11908">
            <v>17000</v>
          </cell>
          <cell r="K11908">
            <v>0</v>
          </cell>
          <cell r="L11908">
            <v>0</v>
          </cell>
          <cell r="M11908">
            <v>4237.62</v>
          </cell>
          <cell r="N11908">
            <v>12762.38</v>
          </cell>
          <cell r="O11908">
            <v>0.25</v>
          </cell>
        </row>
        <row r="11909">
          <cell r="A11909" t="str">
            <v>680.40.55.510-5000.02</v>
          </cell>
          <cell r="B11909" t="str">
            <v>680</v>
          </cell>
          <cell r="C11909" t="str">
            <v>40</v>
          </cell>
          <cell r="D11909" t="str">
            <v>55</v>
          </cell>
          <cell r="E11909" t="str">
            <v>510</v>
          </cell>
          <cell r="F11909" t="str">
            <v>5000.02</v>
          </cell>
          <cell r="G11909" t="str">
            <v>Salaries Part Time</v>
          </cell>
          <cell r="H11909">
            <v>0</v>
          </cell>
          <cell r="I11909">
            <v>0</v>
          </cell>
          <cell r="J11909">
            <v>0</v>
          </cell>
          <cell r="K11909">
            <v>0</v>
          </cell>
          <cell r="L11909">
            <v>0</v>
          </cell>
          <cell r="M11909">
            <v>0</v>
          </cell>
          <cell r="N11909">
            <v>0</v>
          </cell>
          <cell r="O11909" t="str">
            <v>+++</v>
          </cell>
        </row>
        <row r="11910">
          <cell r="A11910" t="str">
            <v>680.40.55.510-5000.03</v>
          </cell>
          <cell r="B11910" t="str">
            <v>680</v>
          </cell>
          <cell r="C11910" t="str">
            <v>40</v>
          </cell>
          <cell r="D11910" t="str">
            <v>55</v>
          </cell>
          <cell r="E11910" t="str">
            <v>510</v>
          </cell>
          <cell r="F11910" t="str">
            <v>5000.03</v>
          </cell>
          <cell r="G11910" t="str">
            <v>Salaries Overtime</v>
          </cell>
          <cell r="H11910">
            <v>1500</v>
          </cell>
          <cell r="I11910">
            <v>0</v>
          </cell>
          <cell r="J11910">
            <v>1500</v>
          </cell>
          <cell r="K11910">
            <v>0</v>
          </cell>
          <cell r="L11910">
            <v>0</v>
          </cell>
          <cell r="M11910">
            <v>77.64</v>
          </cell>
          <cell r="N11910">
            <v>1422.36</v>
          </cell>
          <cell r="O11910">
            <v>0.05</v>
          </cell>
        </row>
        <row r="11911">
          <cell r="A11911" t="str">
            <v>680.40.55.510-5000.04</v>
          </cell>
          <cell r="B11911" t="str">
            <v>680</v>
          </cell>
          <cell r="C11911" t="str">
            <v>40</v>
          </cell>
          <cell r="D11911" t="str">
            <v>55</v>
          </cell>
          <cell r="E11911" t="str">
            <v>510</v>
          </cell>
          <cell r="F11911" t="str">
            <v>5000.04</v>
          </cell>
          <cell r="G11911" t="str">
            <v>Salaries Holiday Pay</v>
          </cell>
          <cell r="H11911">
            <v>0</v>
          </cell>
          <cell r="I11911">
            <v>0</v>
          </cell>
          <cell r="J11911">
            <v>0</v>
          </cell>
          <cell r="K11911">
            <v>0</v>
          </cell>
          <cell r="L11911">
            <v>0</v>
          </cell>
          <cell r="M11911">
            <v>0</v>
          </cell>
          <cell r="N11911">
            <v>0</v>
          </cell>
          <cell r="O11911" t="str">
            <v>+++</v>
          </cell>
        </row>
        <row r="11912">
          <cell r="A11912" t="str">
            <v>680.40.55.510-5000.05</v>
          </cell>
          <cell r="B11912" t="str">
            <v>680</v>
          </cell>
          <cell r="C11912" t="str">
            <v>40</v>
          </cell>
          <cell r="D11912" t="str">
            <v>55</v>
          </cell>
          <cell r="E11912" t="str">
            <v>510</v>
          </cell>
          <cell r="F11912" t="str">
            <v>5000.05</v>
          </cell>
          <cell r="G11912" t="str">
            <v>Salaries Duty Pay</v>
          </cell>
          <cell r="H11912">
            <v>0</v>
          </cell>
          <cell r="I11912">
            <v>0</v>
          </cell>
          <cell r="J11912">
            <v>0</v>
          </cell>
          <cell r="K11912">
            <v>0</v>
          </cell>
          <cell r="L11912">
            <v>0</v>
          </cell>
          <cell r="M11912">
            <v>0</v>
          </cell>
          <cell r="N11912">
            <v>0</v>
          </cell>
          <cell r="O11912" t="str">
            <v>+++</v>
          </cell>
        </row>
        <row r="11913">
          <cell r="A11913" t="str">
            <v>680.40.55.510-5000.06</v>
          </cell>
          <cell r="B11913" t="str">
            <v>680</v>
          </cell>
          <cell r="C11913" t="str">
            <v>40</v>
          </cell>
          <cell r="D11913" t="str">
            <v>55</v>
          </cell>
          <cell r="E11913" t="str">
            <v>510</v>
          </cell>
          <cell r="F11913" t="str">
            <v>5000.06</v>
          </cell>
          <cell r="G11913" t="str">
            <v>Salaries Out of Class</v>
          </cell>
          <cell r="H11913">
            <v>0</v>
          </cell>
          <cell r="I11913">
            <v>0</v>
          </cell>
          <cell r="J11913">
            <v>0</v>
          </cell>
          <cell r="K11913">
            <v>0</v>
          </cell>
          <cell r="L11913">
            <v>0</v>
          </cell>
          <cell r="M11913">
            <v>0</v>
          </cell>
          <cell r="N11913">
            <v>0</v>
          </cell>
          <cell r="O11913" t="str">
            <v>+++</v>
          </cell>
        </row>
        <row r="11914">
          <cell r="A11914" t="str">
            <v>680.40.55.510-5000.07</v>
          </cell>
          <cell r="B11914" t="str">
            <v>680</v>
          </cell>
          <cell r="C11914" t="str">
            <v>40</v>
          </cell>
          <cell r="D11914" t="str">
            <v>55</v>
          </cell>
          <cell r="E11914" t="str">
            <v>510</v>
          </cell>
          <cell r="F11914" t="str">
            <v>5000.07</v>
          </cell>
          <cell r="G11914" t="str">
            <v>Salaries Admin Leave Pay</v>
          </cell>
          <cell r="H11914">
            <v>0</v>
          </cell>
          <cell r="I11914">
            <v>0</v>
          </cell>
          <cell r="J11914">
            <v>0</v>
          </cell>
          <cell r="K11914">
            <v>0</v>
          </cell>
          <cell r="L11914">
            <v>0</v>
          </cell>
          <cell r="M11914">
            <v>0</v>
          </cell>
          <cell r="N11914">
            <v>0</v>
          </cell>
          <cell r="O11914" t="str">
            <v>+++</v>
          </cell>
        </row>
        <row r="11915">
          <cell r="A11915" t="str">
            <v>680.40.55.510-5000.08</v>
          </cell>
          <cell r="B11915" t="str">
            <v>680</v>
          </cell>
          <cell r="C11915" t="str">
            <v>40</v>
          </cell>
          <cell r="D11915" t="str">
            <v>55</v>
          </cell>
          <cell r="E11915" t="str">
            <v>510</v>
          </cell>
          <cell r="F11915" t="str">
            <v>5000.08</v>
          </cell>
          <cell r="G11915" t="str">
            <v>Salaries Longevity Pay</v>
          </cell>
          <cell r="H11915">
            <v>0</v>
          </cell>
          <cell r="I11915">
            <v>0</v>
          </cell>
          <cell r="J11915">
            <v>0</v>
          </cell>
          <cell r="K11915">
            <v>0</v>
          </cell>
          <cell r="L11915">
            <v>0</v>
          </cell>
          <cell r="M11915">
            <v>0</v>
          </cell>
          <cell r="N11915">
            <v>0</v>
          </cell>
          <cell r="O11915" t="str">
            <v>+++</v>
          </cell>
        </row>
        <row r="11916">
          <cell r="A11916" t="str">
            <v>680.40.55.510-5000.09</v>
          </cell>
          <cell r="B11916" t="str">
            <v>680</v>
          </cell>
          <cell r="C11916" t="str">
            <v>40</v>
          </cell>
          <cell r="D11916" t="str">
            <v>55</v>
          </cell>
          <cell r="E11916" t="str">
            <v>510</v>
          </cell>
          <cell r="F11916" t="str">
            <v>5000.09</v>
          </cell>
          <cell r="G11916" t="str">
            <v>Salaries Mutual Aid Overtime</v>
          </cell>
          <cell r="H11916">
            <v>0</v>
          </cell>
          <cell r="I11916">
            <v>0</v>
          </cell>
          <cell r="J11916">
            <v>0</v>
          </cell>
          <cell r="K11916">
            <v>0</v>
          </cell>
          <cell r="L11916">
            <v>0</v>
          </cell>
          <cell r="M11916">
            <v>0</v>
          </cell>
          <cell r="N11916">
            <v>0</v>
          </cell>
          <cell r="O11916" t="str">
            <v>+++</v>
          </cell>
        </row>
        <row r="11917">
          <cell r="A11917" t="str">
            <v>680.40.55.510-5000.10</v>
          </cell>
          <cell r="B11917" t="str">
            <v>680</v>
          </cell>
          <cell r="C11917" t="str">
            <v>40</v>
          </cell>
          <cell r="D11917" t="str">
            <v>55</v>
          </cell>
          <cell r="E11917" t="str">
            <v>510</v>
          </cell>
          <cell r="F11917" t="str">
            <v>5000.10</v>
          </cell>
          <cell r="G11917" t="str">
            <v>Salaries Furloughs</v>
          </cell>
          <cell r="H11917">
            <v>0</v>
          </cell>
          <cell r="I11917">
            <v>0</v>
          </cell>
          <cell r="J11917">
            <v>0</v>
          </cell>
          <cell r="K11917">
            <v>0</v>
          </cell>
          <cell r="L11917">
            <v>0</v>
          </cell>
          <cell r="M11917">
            <v>0</v>
          </cell>
          <cell r="N11917">
            <v>0</v>
          </cell>
          <cell r="O11917" t="str">
            <v>+++</v>
          </cell>
        </row>
        <row r="11918">
          <cell r="A11918" t="str">
            <v>680.40.55.510-5000.11</v>
          </cell>
          <cell r="B11918" t="str">
            <v>680</v>
          </cell>
          <cell r="C11918" t="str">
            <v>40</v>
          </cell>
          <cell r="D11918" t="str">
            <v>55</v>
          </cell>
          <cell r="E11918" t="str">
            <v>510</v>
          </cell>
          <cell r="F11918" t="str">
            <v>5000.11</v>
          </cell>
          <cell r="G11918" t="str">
            <v>Salaries Worker's Comp</v>
          </cell>
          <cell r="H11918">
            <v>0</v>
          </cell>
          <cell r="I11918">
            <v>0</v>
          </cell>
          <cell r="J11918">
            <v>0</v>
          </cell>
          <cell r="K11918">
            <v>0</v>
          </cell>
          <cell r="L11918">
            <v>0</v>
          </cell>
          <cell r="M11918">
            <v>0</v>
          </cell>
          <cell r="N11918">
            <v>0</v>
          </cell>
          <cell r="O11918" t="str">
            <v>+++</v>
          </cell>
        </row>
        <row r="11919">
          <cell r="A11919" t="str">
            <v>680.40.55.510-5000.12</v>
          </cell>
          <cell r="B11919" t="str">
            <v>680</v>
          </cell>
          <cell r="C11919" t="str">
            <v>40</v>
          </cell>
          <cell r="D11919" t="str">
            <v>55</v>
          </cell>
          <cell r="E11919" t="str">
            <v>510</v>
          </cell>
          <cell r="F11919" t="str">
            <v>5000.12</v>
          </cell>
          <cell r="G11919" t="str">
            <v>Salaries Compensated Absences</v>
          </cell>
          <cell r="H11919">
            <v>0</v>
          </cell>
          <cell r="I11919">
            <v>0</v>
          </cell>
          <cell r="J11919">
            <v>0</v>
          </cell>
          <cell r="K11919">
            <v>0</v>
          </cell>
          <cell r="L11919">
            <v>0</v>
          </cell>
          <cell r="M11919">
            <v>0</v>
          </cell>
          <cell r="N11919">
            <v>0</v>
          </cell>
          <cell r="O11919" t="str">
            <v>+++</v>
          </cell>
        </row>
        <row r="11920">
          <cell r="A11920" t="str">
            <v>680.40.55.510-5100.00</v>
          </cell>
          <cell r="B11920" t="str">
            <v>680</v>
          </cell>
          <cell r="C11920" t="str">
            <v>40</v>
          </cell>
          <cell r="D11920" t="str">
            <v>55</v>
          </cell>
          <cell r="E11920" t="str">
            <v>510</v>
          </cell>
          <cell r="F11920" t="str">
            <v>5100.00</v>
          </cell>
          <cell r="G11920" t="str">
            <v>Benefits PERS Pool Liability</v>
          </cell>
          <cell r="H11920">
            <v>3180</v>
          </cell>
          <cell r="I11920">
            <v>0</v>
          </cell>
          <cell r="J11920">
            <v>3180</v>
          </cell>
          <cell r="K11920">
            <v>0</v>
          </cell>
          <cell r="L11920">
            <v>0</v>
          </cell>
          <cell r="M11920">
            <v>873.08</v>
          </cell>
          <cell r="N11920">
            <v>2306.92</v>
          </cell>
          <cell r="O11920">
            <v>0.27</v>
          </cell>
        </row>
        <row r="11921">
          <cell r="A11921" t="str">
            <v>680.40.55.510-5100.01</v>
          </cell>
          <cell r="B11921" t="str">
            <v>680</v>
          </cell>
          <cell r="C11921" t="str">
            <v>40</v>
          </cell>
          <cell r="D11921" t="str">
            <v>55</v>
          </cell>
          <cell r="E11921" t="str">
            <v>510</v>
          </cell>
          <cell r="F11921" t="str">
            <v>5100.01</v>
          </cell>
          <cell r="G11921" t="str">
            <v>Benefits Retirement</v>
          </cell>
          <cell r="H11921">
            <v>1745</v>
          </cell>
          <cell r="I11921">
            <v>0</v>
          </cell>
          <cell r="J11921">
            <v>1745</v>
          </cell>
          <cell r="K11921">
            <v>0</v>
          </cell>
          <cell r="L11921">
            <v>0</v>
          </cell>
          <cell r="M11921">
            <v>490.78</v>
          </cell>
          <cell r="N11921">
            <v>1254.22</v>
          </cell>
          <cell r="O11921">
            <v>0.28000000000000003</v>
          </cell>
        </row>
        <row r="11922">
          <cell r="A11922" t="str">
            <v>680.40.55.510-5100.02</v>
          </cell>
          <cell r="B11922" t="str">
            <v>680</v>
          </cell>
          <cell r="C11922" t="str">
            <v>40</v>
          </cell>
          <cell r="D11922" t="str">
            <v>55</v>
          </cell>
          <cell r="E11922" t="str">
            <v>510</v>
          </cell>
          <cell r="F11922" t="str">
            <v>5100.02</v>
          </cell>
          <cell r="G11922" t="str">
            <v>Benefits Health Insurance</v>
          </cell>
          <cell r="H11922">
            <v>4320</v>
          </cell>
          <cell r="I11922">
            <v>0</v>
          </cell>
          <cell r="J11922">
            <v>4320</v>
          </cell>
          <cell r="K11922">
            <v>0</v>
          </cell>
          <cell r="L11922">
            <v>0</v>
          </cell>
          <cell r="M11922">
            <v>562.32000000000005</v>
          </cell>
          <cell r="N11922">
            <v>3757.68</v>
          </cell>
          <cell r="O11922">
            <v>0.13</v>
          </cell>
        </row>
        <row r="11923">
          <cell r="A11923" t="str">
            <v>680.40.55.510-5100.03</v>
          </cell>
          <cell r="B11923" t="str">
            <v>680</v>
          </cell>
          <cell r="C11923" t="str">
            <v>40</v>
          </cell>
          <cell r="D11923" t="str">
            <v>55</v>
          </cell>
          <cell r="E11923" t="str">
            <v>510</v>
          </cell>
          <cell r="F11923" t="str">
            <v>5100.03</v>
          </cell>
          <cell r="G11923" t="str">
            <v>Benefits Dental Insurance</v>
          </cell>
          <cell r="H11923">
            <v>405</v>
          </cell>
          <cell r="I11923">
            <v>0</v>
          </cell>
          <cell r="J11923">
            <v>405</v>
          </cell>
          <cell r="K11923">
            <v>0</v>
          </cell>
          <cell r="L11923">
            <v>0</v>
          </cell>
          <cell r="M11923">
            <v>91.38</v>
          </cell>
          <cell r="N11923">
            <v>313.62</v>
          </cell>
          <cell r="O11923">
            <v>0.23</v>
          </cell>
        </row>
        <row r="11924">
          <cell r="A11924" t="str">
            <v>680.40.55.510-5100.04</v>
          </cell>
          <cell r="B11924" t="str">
            <v>680</v>
          </cell>
          <cell r="C11924" t="str">
            <v>40</v>
          </cell>
          <cell r="D11924" t="str">
            <v>55</v>
          </cell>
          <cell r="E11924" t="str">
            <v>510</v>
          </cell>
          <cell r="F11924" t="str">
            <v>5100.04</v>
          </cell>
          <cell r="G11924" t="str">
            <v>Benefits Vision Insurance</v>
          </cell>
          <cell r="H11924">
            <v>60</v>
          </cell>
          <cell r="I11924">
            <v>0</v>
          </cell>
          <cell r="J11924">
            <v>60</v>
          </cell>
          <cell r="K11924">
            <v>0</v>
          </cell>
          <cell r="L11924">
            <v>0</v>
          </cell>
          <cell r="M11924">
            <v>14.82</v>
          </cell>
          <cell r="N11924">
            <v>45.18</v>
          </cell>
          <cell r="O11924">
            <v>0.25</v>
          </cell>
        </row>
        <row r="11925">
          <cell r="A11925" t="str">
            <v>680.40.55.510-5100.05</v>
          </cell>
          <cell r="B11925" t="str">
            <v>680</v>
          </cell>
          <cell r="C11925" t="str">
            <v>40</v>
          </cell>
          <cell r="D11925" t="str">
            <v>55</v>
          </cell>
          <cell r="E11925" t="str">
            <v>510</v>
          </cell>
          <cell r="F11925" t="str">
            <v>5100.05</v>
          </cell>
          <cell r="G11925" t="str">
            <v>Benefits Life Insurance</v>
          </cell>
          <cell r="H11925">
            <v>10</v>
          </cell>
          <cell r="I11925">
            <v>0</v>
          </cell>
          <cell r="J11925">
            <v>10</v>
          </cell>
          <cell r="K11925">
            <v>0</v>
          </cell>
          <cell r="L11925">
            <v>0</v>
          </cell>
          <cell r="M11925">
            <v>8.09</v>
          </cell>
          <cell r="N11925">
            <v>1.91</v>
          </cell>
          <cell r="O11925">
            <v>0.81</v>
          </cell>
        </row>
        <row r="11926">
          <cell r="A11926" t="str">
            <v>680.40.55.510-5100.06</v>
          </cell>
          <cell r="B11926" t="str">
            <v>680</v>
          </cell>
          <cell r="C11926" t="str">
            <v>40</v>
          </cell>
          <cell r="D11926" t="str">
            <v>55</v>
          </cell>
          <cell r="E11926" t="str">
            <v>510</v>
          </cell>
          <cell r="F11926" t="str">
            <v>5100.06</v>
          </cell>
          <cell r="G11926" t="str">
            <v>Benefits Worker's Comp</v>
          </cell>
          <cell r="H11926">
            <v>590</v>
          </cell>
          <cell r="I11926">
            <v>0</v>
          </cell>
          <cell r="J11926">
            <v>590</v>
          </cell>
          <cell r="K11926">
            <v>0</v>
          </cell>
          <cell r="L11926">
            <v>0</v>
          </cell>
          <cell r="M11926">
            <v>0</v>
          </cell>
          <cell r="N11926">
            <v>590</v>
          </cell>
          <cell r="O11926">
            <v>0</v>
          </cell>
        </row>
        <row r="11927">
          <cell r="A11927" t="str">
            <v>680.40.55.510-5100.07</v>
          </cell>
          <cell r="B11927" t="str">
            <v>680</v>
          </cell>
          <cell r="C11927" t="str">
            <v>40</v>
          </cell>
          <cell r="D11927" t="str">
            <v>55</v>
          </cell>
          <cell r="E11927" t="str">
            <v>510</v>
          </cell>
          <cell r="F11927" t="str">
            <v>5100.07</v>
          </cell>
          <cell r="G11927" t="str">
            <v>Benefits Long Term Disability</v>
          </cell>
          <cell r="H11927">
            <v>100</v>
          </cell>
          <cell r="I11927">
            <v>0</v>
          </cell>
          <cell r="J11927">
            <v>100</v>
          </cell>
          <cell r="K11927">
            <v>0</v>
          </cell>
          <cell r="L11927">
            <v>0</v>
          </cell>
          <cell r="M11927">
            <v>20.75</v>
          </cell>
          <cell r="N11927">
            <v>79.25</v>
          </cell>
          <cell r="O11927">
            <v>0.21</v>
          </cell>
        </row>
        <row r="11928">
          <cell r="A11928" t="str">
            <v>680.40.55.510-5100.08</v>
          </cell>
          <cell r="B11928" t="str">
            <v>680</v>
          </cell>
          <cell r="C11928" t="str">
            <v>40</v>
          </cell>
          <cell r="D11928" t="str">
            <v>55</v>
          </cell>
          <cell r="E11928" t="str">
            <v>510</v>
          </cell>
          <cell r="F11928" t="str">
            <v>5100.08</v>
          </cell>
          <cell r="G11928" t="str">
            <v>Benefits Deferred Compensation</v>
          </cell>
          <cell r="H11928">
            <v>755</v>
          </cell>
          <cell r="I11928">
            <v>0</v>
          </cell>
          <cell r="J11928">
            <v>755</v>
          </cell>
          <cell r="K11928">
            <v>0</v>
          </cell>
          <cell r="L11928">
            <v>0</v>
          </cell>
          <cell r="M11928">
            <v>203.73</v>
          </cell>
          <cell r="N11928">
            <v>551.27</v>
          </cell>
          <cell r="O11928">
            <v>0.27</v>
          </cell>
        </row>
        <row r="11929">
          <cell r="A11929" t="str">
            <v>680.40.55.510-5100.09</v>
          </cell>
          <cell r="B11929" t="str">
            <v>680</v>
          </cell>
          <cell r="C11929" t="str">
            <v>40</v>
          </cell>
          <cell r="D11929" t="str">
            <v>55</v>
          </cell>
          <cell r="E11929" t="str">
            <v>510</v>
          </cell>
          <cell r="F11929" t="str">
            <v>5100.09</v>
          </cell>
          <cell r="G11929" t="str">
            <v>Benefits Unemployment Insurance</v>
          </cell>
          <cell r="H11929">
            <v>0</v>
          </cell>
          <cell r="I11929">
            <v>0</v>
          </cell>
          <cell r="J11929">
            <v>0</v>
          </cell>
          <cell r="K11929">
            <v>0</v>
          </cell>
          <cell r="L11929">
            <v>0</v>
          </cell>
          <cell r="M11929">
            <v>0</v>
          </cell>
          <cell r="N11929">
            <v>0</v>
          </cell>
          <cell r="O11929" t="str">
            <v>+++</v>
          </cell>
        </row>
        <row r="11930">
          <cell r="A11930" t="str">
            <v>680.40.55.510-5100.10</v>
          </cell>
          <cell r="B11930" t="str">
            <v>680</v>
          </cell>
          <cell r="C11930" t="str">
            <v>40</v>
          </cell>
          <cell r="D11930" t="str">
            <v>55</v>
          </cell>
          <cell r="E11930" t="str">
            <v>510</v>
          </cell>
          <cell r="F11930" t="str">
            <v>5100.10</v>
          </cell>
          <cell r="G11930" t="str">
            <v>Benefits Uniform Allowance</v>
          </cell>
          <cell r="H11930">
            <v>0</v>
          </cell>
          <cell r="I11930">
            <v>0</v>
          </cell>
          <cell r="J11930">
            <v>0</v>
          </cell>
          <cell r="K11930">
            <v>0</v>
          </cell>
          <cell r="L11930">
            <v>0</v>
          </cell>
          <cell r="M11930">
            <v>0</v>
          </cell>
          <cell r="N11930">
            <v>0</v>
          </cell>
          <cell r="O11930" t="str">
            <v>+++</v>
          </cell>
        </row>
        <row r="11931">
          <cell r="A11931" t="str">
            <v>680.40.55.510-5100.11</v>
          </cell>
          <cell r="B11931" t="str">
            <v>680</v>
          </cell>
          <cell r="C11931" t="str">
            <v>40</v>
          </cell>
          <cell r="D11931" t="str">
            <v>55</v>
          </cell>
          <cell r="E11931" t="str">
            <v>510</v>
          </cell>
          <cell r="F11931" t="str">
            <v>5100.11</v>
          </cell>
          <cell r="G11931" t="str">
            <v>Benefits Medicare</v>
          </cell>
          <cell r="H11931">
            <v>280</v>
          </cell>
          <cell r="I11931">
            <v>0</v>
          </cell>
          <cell r="J11931">
            <v>280</v>
          </cell>
          <cell r="K11931">
            <v>0</v>
          </cell>
          <cell r="L11931">
            <v>0</v>
          </cell>
          <cell r="M11931">
            <v>65.48</v>
          </cell>
          <cell r="N11931">
            <v>214.52</v>
          </cell>
          <cell r="O11931">
            <v>0.23</v>
          </cell>
        </row>
        <row r="11932">
          <cell r="A11932" t="str">
            <v>680.40.55.510-5100.12</v>
          </cell>
          <cell r="B11932" t="str">
            <v>680</v>
          </cell>
          <cell r="C11932" t="str">
            <v>40</v>
          </cell>
          <cell r="D11932" t="str">
            <v>55</v>
          </cell>
          <cell r="E11932" t="str">
            <v>510</v>
          </cell>
          <cell r="F11932" t="str">
            <v>5100.12</v>
          </cell>
          <cell r="G11932" t="str">
            <v>Benefits Annual Physical Exam</v>
          </cell>
          <cell r="H11932">
            <v>0</v>
          </cell>
          <cell r="I11932">
            <v>0</v>
          </cell>
          <cell r="J11932">
            <v>0</v>
          </cell>
          <cell r="K11932">
            <v>0</v>
          </cell>
          <cell r="L11932">
            <v>0</v>
          </cell>
          <cell r="M11932">
            <v>0</v>
          </cell>
          <cell r="N11932">
            <v>0</v>
          </cell>
          <cell r="O11932" t="str">
            <v>+++</v>
          </cell>
        </row>
        <row r="11933">
          <cell r="A11933" t="str">
            <v>680.40.55.510-5100.13</v>
          </cell>
          <cell r="B11933" t="str">
            <v>680</v>
          </cell>
          <cell r="C11933" t="str">
            <v>40</v>
          </cell>
          <cell r="D11933" t="str">
            <v>55</v>
          </cell>
          <cell r="E11933" t="str">
            <v>510</v>
          </cell>
          <cell r="F11933" t="str">
            <v>5100.13</v>
          </cell>
          <cell r="G11933" t="str">
            <v>Benefits Employee Assistance Program</v>
          </cell>
          <cell r="H11933">
            <v>0</v>
          </cell>
          <cell r="I11933">
            <v>0</v>
          </cell>
          <cell r="J11933">
            <v>0</v>
          </cell>
          <cell r="K11933">
            <v>0</v>
          </cell>
          <cell r="L11933">
            <v>0</v>
          </cell>
          <cell r="M11933">
            <v>0</v>
          </cell>
          <cell r="N11933">
            <v>0</v>
          </cell>
          <cell r="O11933" t="str">
            <v>+++</v>
          </cell>
        </row>
        <row r="11934">
          <cell r="A11934" t="str">
            <v>680.40.55.510-5100.14</v>
          </cell>
          <cell r="B11934" t="str">
            <v>680</v>
          </cell>
          <cell r="C11934" t="str">
            <v>40</v>
          </cell>
          <cell r="D11934" t="str">
            <v>55</v>
          </cell>
          <cell r="E11934" t="str">
            <v>510</v>
          </cell>
          <cell r="F11934" t="str">
            <v>5100.14</v>
          </cell>
          <cell r="G11934" t="str">
            <v>Benefits PPE</v>
          </cell>
          <cell r="H11934">
            <v>0</v>
          </cell>
          <cell r="I11934">
            <v>0</v>
          </cell>
          <cell r="J11934">
            <v>0</v>
          </cell>
          <cell r="K11934">
            <v>0</v>
          </cell>
          <cell r="L11934">
            <v>0</v>
          </cell>
          <cell r="M11934">
            <v>0</v>
          </cell>
          <cell r="N11934">
            <v>0</v>
          </cell>
          <cell r="O11934" t="str">
            <v>+++</v>
          </cell>
        </row>
        <row r="11935">
          <cell r="A11935" t="str">
            <v>680.40.55.510-5100.15</v>
          </cell>
          <cell r="B11935" t="str">
            <v>680</v>
          </cell>
          <cell r="C11935" t="str">
            <v>40</v>
          </cell>
          <cell r="D11935" t="str">
            <v>55</v>
          </cell>
          <cell r="E11935" t="str">
            <v>510</v>
          </cell>
          <cell r="F11935" t="str">
            <v>5100.15</v>
          </cell>
          <cell r="G11935" t="str">
            <v>Benefits Cell Phone Allowance</v>
          </cell>
          <cell r="H11935">
            <v>0</v>
          </cell>
          <cell r="I11935">
            <v>0</v>
          </cell>
          <cell r="J11935">
            <v>0</v>
          </cell>
          <cell r="K11935">
            <v>0</v>
          </cell>
          <cell r="L11935">
            <v>0</v>
          </cell>
          <cell r="M11935">
            <v>0</v>
          </cell>
          <cell r="N11935">
            <v>0</v>
          </cell>
          <cell r="O11935" t="str">
            <v>+++</v>
          </cell>
        </row>
        <row r="11936">
          <cell r="A11936" t="str">
            <v>680.40.55.510-5100.16</v>
          </cell>
          <cell r="B11936" t="str">
            <v>680</v>
          </cell>
          <cell r="C11936" t="str">
            <v>40</v>
          </cell>
          <cell r="D11936" t="str">
            <v>55</v>
          </cell>
          <cell r="E11936" t="str">
            <v>510</v>
          </cell>
          <cell r="F11936" t="str">
            <v>5100.16</v>
          </cell>
          <cell r="G11936" t="str">
            <v>Benefits 1959 Survivor Retirement</v>
          </cell>
          <cell r="H11936">
            <v>0</v>
          </cell>
          <cell r="I11936">
            <v>0</v>
          </cell>
          <cell r="J11936">
            <v>0</v>
          </cell>
          <cell r="K11936">
            <v>0</v>
          </cell>
          <cell r="L11936">
            <v>0</v>
          </cell>
          <cell r="M11936">
            <v>0</v>
          </cell>
          <cell r="N11936">
            <v>0</v>
          </cell>
          <cell r="O11936" t="str">
            <v>+++</v>
          </cell>
        </row>
        <row r="11937">
          <cell r="A11937" t="str">
            <v>680.40.55.510-5100.17</v>
          </cell>
          <cell r="B11937" t="str">
            <v>680</v>
          </cell>
          <cell r="C11937" t="str">
            <v>40</v>
          </cell>
          <cell r="D11937" t="str">
            <v>55</v>
          </cell>
          <cell r="E11937" t="str">
            <v>510</v>
          </cell>
          <cell r="F11937" t="str">
            <v>5100.17</v>
          </cell>
          <cell r="G11937" t="str">
            <v>Benefits Other Post Employment Benefits</v>
          </cell>
          <cell r="H11937">
            <v>2025</v>
          </cell>
          <cell r="I11937">
            <v>0</v>
          </cell>
          <cell r="J11937">
            <v>2025</v>
          </cell>
          <cell r="K11937">
            <v>0</v>
          </cell>
          <cell r="L11937">
            <v>0</v>
          </cell>
          <cell r="M11937">
            <v>506.25</v>
          </cell>
          <cell r="N11937">
            <v>1518.75</v>
          </cell>
          <cell r="O11937">
            <v>0.25</v>
          </cell>
        </row>
        <row r="11938">
          <cell r="A11938" t="str">
            <v>680.40.60.520-5000.01</v>
          </cell>
          <cell r="B11938" t="str">
            <v>680</v>
          </cell>
          <cell r="C11938" t="str">
            <v>40</v>
          </cell>
          <cell r="D11938" t="str">
            <v>60</v>
          </cell>
          <cell r="E11938" t="str">
            <v>520</v>
          </cell>
          <cell r="F11938" t="str">
            <v>5000.01</v>
          </cell>
          <cell r="G11938" t="str">
            <v>Salaries Regular</v>
          </cell>
          <cell r="H11938">
            <v>0</v>
          </cell>
          <cell r="I11938">
            <v>0</v>
          </cell>
          <cell r="J11938">
            <v>0</v>
          </cell>
          <cell r="K11938">
            <v>0</v>
          </cell>
          <cell r="L11938">
            <v>0</v>
          </cell>
          <cell r="M11938">
            <v>4791.8</v>
          </cell>
          <cell r="N11938">
            <v>-4791.8</v>
          </cell>
          <cell r="O11938" t="str">
            <v>+++</v>
          </cell>
        </row>
        <row r="11939">
          <cell r="A11939" t="str">
            <v>680.40.60.520-5000.02</v>
          </cell>
          <cell r="B11939" t="str">
            <v>680</v>
          </cell>
          <cell r="C11939" t="str">
            <v>40</v>
          </cell>
          <cell r="D11939" t="str">
            <v>60</v>
          </cell>
          <cell r="E11939" t="str">
            <v>520</v>
          </cell>
          <cell r="F11939" t="str">
            <v>5000.02</v>
          </cell>
          <cell r="G11939" t="str">
            <v>Salaries Part Time</v>
          </cell>
          <cell r="H11939">
            <v>0</v>
          </cell>
          <cell r="I11939">
            <v>0</v>
          </cell>
          <cell r="J11939">
            <v>0</v>
          </cell>
          <cell r="K11939">
            <v>0</v>
          </cell>
          <cell r="L11939">
            <v>0</v>
          </cell>
          <cell r="M11939">
            <v>0</v>
          </cell>
          <cell r="N11939">
            <v>0</v>
          </cell>
          <cell r="O11939" t="str">
            <v>+++</v>
          </cell>
        </row>
        <row r="11940">
          <cell r="A11940" t="str">
            <v>680.40.60.520-5000.03</v>
          </cell>
          <cell r="B11940" t="str">
            <v>680</v>
          </cell>
          <cell r="C11940" t="str">
            <v>40</v>
          </cell>
          <cell r="D11940" t="str">
            <v>60</v>
          </cell>
          <cell r="E11940" t="str">
            <v>520</v>
          </cell>
          <cell r="F11940" t="str">
            <v>5000.03</v>
          </cell>
          <cell r="G11940" t="str">
            <v>Salaries Overtime</v>
          </cell>
          <cell r="H11940">
            <v>0</v>
          </cell>
          <cell r="I11940">
            <v>0</v>
          </cell>
          <cell r="J11940">
            <v>0</v>
          </cell>
          <cell r="K11940">
            <v>0</v>
          </cell>
          <cell r="L11940">
            <v>0</v>
          </cell>
          <cell r="M11940">
            <v>0.39</v>
          </cell>
          <cell r="N11940">
            <v>-0.39</v>
          </cell>
          <cell r="O11940" t="str">
            <v>+++</v>
          </cell>
        </row>
        <row r="11941">
          <cell r="A11941" t="str">
            <v>680.40.60.520-5000.04</v>
          </cell>
          <cell r="B11941" t="str">
            <v>680</v>
          </cell>
          <cell r="C11941" t="str">
            <v>40</v>
          </cell>
          <cell r="D11941" t="str">
            <v>60</v>
          </cell>
          <cell r="E11941" t="str">
            <v>520</v>
          </cell>
          <cell r="F11941" t="str">
            <v>5000.04</v>
          </cell>
          <cell r="G11941" t="str">
            <v>Salaries Holiday Pay</v>
          </cell>
          <cell r="H11941">
            <v>0</v>
          </cell>
          <cell r="I11941">
            <v>0</v>
          </cell>
          <cell r="J11941">
            <v>0</v>
          </cell>
          <cell r="K11941">
            <v>0</v>
          </cell>
          <cell r="L11941">
            <v>0</v>
          </cell>
          <cell r="M11941">
            <v>0</v>
          </cell>
          <cell r="N11941">
            <v>0</v>
          </cell>
          <cell r="O11941" t="str">
            <v>+++</v>
          </cell>
        </row>
        <row r="11942">
          <cell r="A11942" t="str">
            <v>680.40.60.520-5000.05</v>
          </cell>
          <cell r="B11942" t="str">
            <v>680</v>
          </cell>
          <cell r="C11942" t="str">
            <v>40</v>
          </cell>
          <cell r="D11942" t="str">
            <v>60</v>
          </cell>
          <cell r="E11942" t="str">
            <v>520</v>
          </cell>
          <cell r="F11942" t="str">
            <v>5000.05</v>
          </cell>
          <cell r="G11942" t="str">
            <v>Salaries Duty Pay</v>
          </cell>
          <cell r="H11942">
            <v>0</v>
          </cell>
          <cell r="I11942">
            <v>0</v>
          </cell>
          <cell r="J11942">
            <v>0</v>
          </cell>
          <cell r="K11942">
            <v>0</v>
          </cell>
          <cell r="L11942">
            <v>0</v>
          </cell>
          <cell r="M11942">
            <v>0</v>
          </cell>
          <cell r="N11942">
            <v>0</v>
          </cell>
          <cell r="O11942" t="str">
            <v>+++</v>
          </cell>
        </row>
        <row r="11943">
          <cell r="A11943" t="str">
            <v>680.40.60.520-5000.06</v>
          </cell>
          <cell r="B11943" t="str">
            <v>680</v>
          </cell>
          <cell r="C11943" t="str">
            <v>40</v>
          </cell>
          <cell r="D11943" t="str">
            <v>60</v>
          </cell>
          <cell r="E11943" t="str">
            <v>520</v>
          </cell>
          <cell r="F11943" t="str">
            <v>5000.06</v>
          </cell>
          <cell r="G11943" t="str">
            <v>Salaries Out of Class</v>
          </cell>
          <cell r="H11943">
            <v>0</v>
          </cell>
          <cell r="I11943">
            <v>0</v>
          </cell>
          <cell r="J11943">
            <v>0</v>
          </cell>
          <cell r="K11943">
            <v>0</v>
          </cell>
          <cell r="L11943">
            <v>0</v>
          </cell>
          <cell r="M11943">
            <v>0</v>
          </cell>
          <cell r="N11943">
            <v>0</v>
          </cell>
          <cell r="O11943" t="str">
            <v>+++</v>
          </cell>
        </row>
        <row r="11944">
          <cell r="A11944" t="str">
            <v>680.40.60.520-5000.07</v>
          </cell>
          <cell r="B11944" t="str">
            <v>680</v>
          </cell>
          <cell r="C11944" t="str">
            <v>40</v>
          </cell>
          <cell r="D11944" t="str">
            <v>60</v>
          </cell>
          <cell r="E11944" t="str">
            <v>520</v>
          </cell>
          <cell r="F11944" t="str">
            <v>5000.07</v>
          </cell>
          <cell r="G11944" t="str">
            <v>Salaries Admin Leave Pay</v>
          </cell>
          <cell r="H11944">
            <v>0</v>
          </cell>
          <cell r="I11944">
            <v>0</v>
          </cell>
          <cell r="J11944">
            <v>0</v>
          </cell>
          <cell r="K11944">
            <v>0</v>
          </cell>
          <cell r="L11944">
            <v>0</v>
          </cell>
          <cell r="M11944">
            <v>0</v>
          </cell>
          <cell r="N11944">
            <v>0</v>
          </cell>
          <cell r="O11944" t="str">
            <v>+++</v>
          </cell>
        </row>
        <row r="11945">
          <cell r="A11945" t="str">
            <v>680.40.60.520-5000.08</v>
          </cell>
          <cell r="B11945" t="str">
            <v>680</v>
          </cell>
          <cell r="C11945" t="str">
            <v>40</v>
          </cell>
          <cell r="D11945" t="str">
            <v>60</v>
          </cell>
          <cell r="E11945" t="str">
            <v>520</v>
          </cell>
          <cell r="F11945" t="str">
            <v>5000.08</v>
          </cell>
          <cell r="G11945" t="str">
            <v>Salaries Longevity Pay</v>
          </cell>
          <cell r="H11945">
            <v>0</v>
          </cell>
          <cell r="I11945">
            <v>0</v>
          </cell>
          <cell r="J11945">
            <v>0</v>
          </cell>
          <cell r="K11945">
            <v>0</v>
          </cell>
          <cell r="L11945">
            <v>0</v>
          </cell>
          <cell r="M11945">
            <v>0</v>
          </cell>
          <cell r="N11945">
            <v>0</v>
          </cell>
          <cell r="O11945" t="str">
            <v>+++</v>
          </cell>
        </row>
        <row r="11946">
          <cell r="A11946" t="str">
            <v>680.40.60.520-5000.09</v>
          </cell>
          <cell r="B11946" t="str">
            <v>680</v>
          </cell>
          <cell r="C11946" t="str">
            <v>40</v>
          </cell>
          <cell r="D11946" t="str">
            <v>60</v>
          </cell>
          <cell r="E11946" t="str">
            <v>520</v>
          </cell>
          <cell r="F11946" t="str">
            <v>5000.09</v>
          </cell>
          <cell r="G11946" t="str">
            <v>Salaries Mutual Aid Overtime</v>
          </cell>
          <cell r="H11946">
            <v>0</v>
          </cell>
          <cell r="I11946">
            <v>0</v>
          </cell>
          <cell r="J11946">
            <v>0</v>
          </cell>
          <cell r="K11946">
            <v>0</v>
          </cell>
          <cell r="L11946">
            <v>0</v>
          </cell>
          <cell r="M11946">
            <v>0</v>
          </cell>
          <cell r="N11946">
            <v>0</v>
          </cell>
          <cell r="O11946" t="str">
            <v>+++</v>
          </cell>
        </row>
        <row r="11947">
          <cell r="A11947" t="str">
            <v>680.40.60.520-5000.10</v>
          </cell>
          <cell r="B11947" t="str">
            <v>680</v>
          </cell>
          <cell r="C11947" t="str">
            <v>40</v>
          </cell>
          <cell r="D11947" t="str">
            <v>60</v>
          </cell>
          <cell r="E11947" t="str">
            <v>520</v>
          </cell>
          <cell r="F11947" t="str">
            <v>5000.10</v>
          </cell>
          <cell r="G11947" t="str">
            <v>Salaries Furloughs</v>
          </cell>
          <cell r="H11947">
            <v>0</v>
          </cell>
          <cell r="I11947">
            <v>0</v>
          </cell>
          <cell r="J11947">
            <v>0</v>
          </cell>
          <cell r="K11947">
            <v>0</v>
          </cell>
          <cell r="L11947">
            <v>0</v>
          </cell>
          <cell r="M11947">
            <v>0</v>
          </cell>
          <cell r="N11947">
            <v>0</v>
          </cell>
          <cell r="O11947" t="str">
            <v>+++</v>
          </cell>
        </row>
        <row r="11948">
          <cell r="A11948" t="str">
            <v>680.40.60.520-5000.11</v>
          </cell>
          <cell r="B11948" t="str">
            <v>680</v>
          </cell>
          <cell r="C11948" t="str">
            <v>40</v>
          </cell>
          <cell r="D11948" t="str">
            <v>60</v>
          </cell>
          <cell r="E11948" t="str">
            <v>520</v>
          </cell>
          <cell r="F11948" t="str">
            <v>5000.11</v>
          </cell>
          <cell r="G11948" t="str">
            <v>Salaries Worker's Comp</v>
          </cell>
          <cell r="H11948">
            <v>0</v>
          </cell>
          <cell r="I11948">
            <v>0</v>
          </cell>
          <cell r="J11948">
            <v>0</v>
          </cell>
          <cell r="K11948">
            <v>0</v>
          </cell>
          <cell r="L11948">
            <v>0</v>
          </cell>
          <cell r="M11948">
            <v>0</v>
          </cell>
          <cell r="N11948">
            <v>0</v>
          </cell>
          <cell r="O11948" t="str">
            <v>+++</v>
          </cell>
        </row>
        <row r="11949">
          <cell r="A11949" t="str">
            <v>680.40.60.520-5000.12</v>
          </cell>
          <cell r="B11949" t="str">
            <v>680</v>
          </cell>
          <cell r="C11949" t="str">
            <v>40</v>
          </cell>
          <cell r="D11949" t="str">
            <v>60</v>
          </cell>
          <cell r="E11949" t="str">
            <v>520</v>
          </cell>
          <cell r="F11949" t="str">
            <v>5000.12</v>
          </cell>
          <cell r="G11949" t="str">
            <v>Salaries Compensated Absences</v>
          </cell>
          <cell r="H11949">
            <v>0</v>
          </cell>
          <cell r="I11949">
            <v>0</v>
          </cell>
          <cell r="J11949">
            <v>0</v>
          </cell>
          <cell r="K11949">
            <v>0</v>
          </cell>
          <cell r="L11949">
            <v>0</v>
          </cell>
          <cell r="M11949">
            <v>0</v>
          </cell>
          <cell r="N11949">
            <v>0</v>
          </cell>
          <cell r="O11949" t="str">
            <v>+++</v>
          </cell>
        </row>
        <row r="11950">
          <cell r="A11950" t="str">
            <v>680.40.60.520-5000.99</v>
          </cell>
          <cell r="B11950" t="str">
            <v>680</v>
          </cell>
          <cell r="C11950" t="str">
            <v>40</v>
          </cell>
          <cell r="D11950" t="str">
            <v>60</v>
          </cell>
          <cell r="E11950" t="str">
            <v>520</v>
          </cell>
          <cell r="F11950" t="str">
            <v>5000.99</v>
          </cell>
          <cell r="G11950" t="str">
            <v>Salaries New Personnel Requests</v>
          </cell>
          <cell r="H11950">
            <v>0</v>
          </cell>
          <cell r="I11950">
            <v>0</v>
          </cell>
          <cell r="J11950">
            <v>0</v>
          </cell>
          <cell r="K11950">
            <v>0</v>
          </cell>
          <cell r="L11950">
            <v>0</v>
          </cell>
          <cell r="M11950">
            <v>0</v>
          </cell>
          <cell r="N11950">
            <v>0</v>
          </cell>
          <cell r="O11950" t="str">
            <v>+++</v>
          </cell>
        </row>
        <row r="11951">
          <cell r="A11951" t="str">
            <v>680.40.60.520-5100.00</v>
          </cell>
          <cell r="B11951" t="str">
            <v>680</v>
          </cell>
          <cell r="C11951" t="str">
            <v>40</v>
          </cell>
          <cell r="D11951" t="str">
            <v>60</v>
          </cell>
          <cell r="E11951" t="str">
            <v>520</v>
          </cell>
          <cell r="F11951" t="str">
            <v>5100.00</v>
          </cell>
          <cell r="G11951" t="str">
            <v>Benefits PERS Pool Liability</v>
          </cell>
          <cell r="H11951">
            <v>0</v>
          </cell>
          <cell r="I11951">
            <v>0</v>
          </cell>
          <cell r="J11951">
            <v>0</v>
          </cell>
          <cell r="K11951">
            <v>0</v>
          </cell>
          <cell r="L11951">
            <v>0</v>
          </cell>
          <cell r="M11951">
            <v>1001.7</v>
          </cell>
          <cell r="N11951">
            <v>-1001.7</v>
          </cell>
          <cell r="O11951" t="str">
            <v>+++</v>
          </cell>
        </row>
        <row r="11952">
          <cell r="A11952" t="str">
            <v>680.40.60.520-5100.01</v>
          </cell>
          <cell r="B11952" t="str">
            <v>680</v>
          </cell>
          <cell r="C11952" t="str">
            <v>40</v>
          </cell>
          <cell r="D11952" t="str">
            <v>60</v>
          </cell>
          <cell r="E11952" t="str">
            <v>520</v>
          </cell>
          <cell r="F11952" t="str">
            <v>5100.01</v>
          </cell>
          <cell r="G11952" t="str">
            <v>Benefits Retirement</v>
          </cell>
          <cell r="H11952">
            <v>0</v>
          </cell>
          <cell r="I11952">
            <v>0</v>
          </cell>
          <cell r="J11952">
            <v>0</v>
          </cell>
          <cell r="K11952">
            <v>0</v>
          </cell>
          <cell r="L11952">
            <v>0</v>
          </cell>
          <cell r="M11952">
            <v>563.04999999999995</v>
          </cell>
          <cell r="N11952">
            <v>-563.04999999999995</v>
          </cell>
          <cell r="O11952" t="str">
            <v>+++</v>
          </cell>
        </row>
        <row r="11953">
          <cell r="A11953" t="str">
            <v>680.40.60.520-5100.02</v>
          </cell>
          <cell r="B11953" t="str">
            <v>680</v>
          </cell>
          <cell r="C11953" t="str">
            <v>40</v>
          </cell>
          <cell r="D11953" t="str">
            <v>60</v>
          </cell>
          <cell r="E11953" t="str">
            <v>520</v>
          </cell>
          <cell r="F11953" t="str">
            <v>5100.02</v>
          </cell>
          <cell r="G11953" t="str">
            <v>Benefits Health Insurance</v>
          </cell>
          <cell r="H11953">
            <v>0</v>
          </cell>
          <cell r="I11953">
            <v>0</v>
          </cell>
          <cell r="J11953">
            <v>0</v>
          </cell>
          <cell r="K11953">
            <v>0</v>
          </cell>
          <cell r="L11953">
            <v>0</v>
          </cell>
          <cell r="M11953">
            <v>1083.1199999999999</v>
          </cell>
          <cell r="N11953">
            <v>-1083.1199999999999</v>
          </cell>
          <cell r="O11953" t="str">
            <v>+++</v>
          </cell>
        </row>
        <row r="11954">
          <cell r="A11954" t="str">
            <v>680.40.60.520-5100.03</v>
          </cell>
          <cell r="B11954" t="str">
            <v>680</v>
          </cell>
          <cell r="C11954" t="str">
            <v>40</v>
          </cell>
          <cell r="D11954" t="str">
            <v>60</v>
          </cell>
          <cell r="E11954" t="str">
            <v>520</v>
          </cell>
          <cell r="F11954" t="str">
            <v>5100.03</v>
          </cell>
          <cell r="G11954" t="str">
            <v>Benefits Dental Insurance</v>
          </cell>
          <cell r="H11954">
            <v>0</v>
          </cell>
          <cell r="I11954">
            <v>0</v>
          </cell>
          <cell r="J11954">
            <v>0</v>
          </cell>
          <cell r="K11954">
            <v>0</v>
          </cell>
          <cell r="L11954">
            <v>0</v>
          </cell>
          <cell r="M11954">
            <v>106.02</v>
          </cell>
          <cell r="N11954">
            <v>-106.02</v>
          </cell>
          <cell r="O11954" t="str">
            <v>+++</v>
          </cell>
        </row>
        <row r="11955">
          <cell r="A11955" t="str">
            <v>680.40.60.520-5100.04</v>
          </cell>
          <cell r="B11955" t="str">
            <v>680</v>
          </cell>
          <cell r="C11955" t="str">
            <v>40</v>
          </cell>
          <cell r="D11955" t="str">
            <v>60</v>
          </cell>
          <cell r="E11955" t="str">
            <v>520</v>
          </cell>
          <cell r="F11955" t="str">
            <v>5100.04</v>
          </cell>
          <cell r="G11955" t="str">
            <v>Benefits Vision Insurance</v>
          </cell>
          <cell r="H11955">
            <v>0</v>
          </cell>
          <cell r="I11955">
            <v>0</v>
          </cell>
          <cell r="J11955">
            <v>0</v>
          </cell>
          <cell r="K11955">
            <v>0</v>
          </cell>
          <cell r="L11955">
            <v>0</v>
          </cell>
          <cell r="M11955">
            <v>17.28</v>
          </cell>
          <cell r="N11955">
            <v>-17.28</v>
          </cell>
          <cell r="O11955" t="str">
            <v>+++</v>
          </cell>
        </row>
        <row r="11956">
          <cell r="A11956" t="str">
            <v>680.40.60.520-5100.05</v>
          </cell>
          <cell r="B11956" t="str">
            <v>680</v>
          </cell>
          <cell r="C11956" t="str">
            <v>40</v>
          </cell>
          <cell r="D11956" t="str">
            <v>60</v>
          </cell>
          <cell r="E11956" t="str">
            <v>520</v>
          </cell>
          <cell r="F11956" t="str">
            <v>5100.05</v>
          </cell>
          <cell r="G11956" t="str">
            <v>Benefits Life Insurance</v>
          </cell>
          <cell r="H11956">
            <v>0</v>
          </cell>
          <cell r="I11956">
            <v>0</v>
          </cell>
          <cell r="J11956">
            <v>0</v>
          </cell>
          <cell r="K11956">
            <v>0</v>
          </cell>
          <cell r="L11956">
            <v>0</v>
          </cell>
          <cell r="M11956">
            <v>6.3</v>
          </cell>
          <cell r="N11956">
            <v>-6.3</v>
          </cell>
          <cell r="O11956" t="str">
            <v>+++</v>
          </cell>
        </row>
        <row r="11957">
          <cell r="A11957" t="str">
            <v>680.40.60.520-5100.06</v>
          </cell>
          <cell r="B11957" t="str">
            <v>680</v>
          </cell>
          <cell r="C11957" t="str">
            <v>40</v>
          </cell>
          <cell r="D11957" t="str">
            <v>60</v>
          </cell>
          <cell r="E11957" t="str">
            <v>520</v>
          </cell>
          <cell r="F11957" t="str">
            <v>5100.06</v>
          </cell>
          <cell r="G11957" t="str">
            <v>Benefits Worker's Comp</v>
          </cell>
          <cell r="H11957">
            <v>0</v>
          </cell>
          <cell r="I11957">
            <v>0</v>
          </cell>
          <cell r="J11957">
            <v>0</v>
          </cell>
          <cell r="K11957">
            <v>0</v>
          </cell>
          <cell r="L11957">
            <v>0</v>
          </cell>
          <cell r="M11957">
            <v>0</v>
          </cell>
          <cell r="N11957">
            <v>0</v>
          </cell>
          <cell r="O11957" t="str">
            <v>+++</v>
          </cell>
        </row>
        <row r="11958">
          <cell r="A11958" t="str">
            <v>680.40.60.520-5100.07</v>
          </cell>
          <cell r="B11958" t="str">
            <v>680</v>
          </cell>
          <cell r="C11958" t="str">
            <v>40</v>
          </cell>
          <cell r="D11958" t="str">
            <v>60</v>
          </cell>
          <cell r="E11958" t="str">
            <v>520</v>
          </cell>
          <cell r="F11958" t="str">
            <v>5100.07</v>
          </cell>
          <cell r="G11958" t="str">
            <v>Benefits Long Term Disability</v>
          </cell>
          <cell r="H11958">
            <v>0</v>
          </cell>
          <cell r="I11958">
            <v>0</v>
          </cell>
          <cell r="J11958">
            <v>0</v>
          </cell>
          <cell r="K11958">
            <v>0</v>
          </cell>
          <cell r="L11958">
            <v>0</v>
          </cell>
          <cell r="M11958">
            <v>22.93</v>
          </cell>
          <cell r="N11958">
            <v>-22.93</v>
          </cell>
          <cell r="O11958" t="str">
            <v>+++</v>
          </cell>
        </row>
        <row r="11959">
          <cell r="A11959" t="str">
            <v>680.40.60.520-5100.08</v>
          </cell>
          <cell r="B11959" t="str">
            <v>680</v>
          </cell>
          <cell r="C11959" t="str">
            <v>40</v>
          </cell>
          <cell r="D11959" t="str">
            <v>60</v>
          </cell>
          <cell r="E11959" t="str">
            <v>520</v>
          </cell>
          <cell r="F11959" t="str">
            <v>5100.08</v>
          </cell>
          <cell r="G11959" t="str">
            <v>Benefits Deferred Compensation</v>
          </cell>
          <cell r="H11959">
            <v>0</v>
          </cell>
          <cell r="I11959">
            <v>0</v>
          </cell>
          <cell r="J11959">
            <v>0</v>
          </cell>
          <cell r="K11959">
            <v>0</v>
          </cell>
          <cell r="L11959">
            <v>0</v>
          </cell>
          <cell r="M11959">
            <v>902.34</v>
          </cell>
          <cell r="N11959">
            <v>-902.34</v>
          </cell>
          <cell r="O11959" t="str">
            <v>+++</v>
          </cell>
        </row>
        <row r="11960">
          <cell r="A11960" t="str">
            <v>680.40.60.520-5100.09</v>
          </cell>
          <cell r="B11960" t="str">
            <v>680</v>
          </cell>
          <cell r="C11960" t="str">
            <v>40</v>
          </cell>
          <cell r="D11960" t="str">
            <v>60</v>
          </cell>
          <cell r="E11960" t="str">
            <v>520</v>
          </cell>
          <cell r="F11960" t="str">
            <v>5100.09</v>
          </cell>
          <cell r="G11960" t="str">
            <v>Benefits Unemployment Insurance</v>
          </cell>
          <cell r="H11960">
            <v>0</v>
          </cell>
          <cell r="I11960">
            <v>0</v>
          </cell>
          <cell r="J11960">
            <v>0</v>
          </cell>
          <cell r="K11960">
            <v>0</v>
          </cell>
          <cell r="L11960">
            <v>0</v>
          </cell>
          <cell r="M11960">
            <v>0</v>
          </cell>
          <cell r="N11960">
            <v>0</v>
          </cell>
          <cell r="O11960" t="str">
            <v>+++</v>
          </cell>
        </row>
        <row r="11961">
          <cell r="A11961" t="str">
            <v>680.40.60.520-5100.10</v>
          </cell>
          <cell r="B11961" t="str">
            <v>680</v>
          </cell>
          <cell r="C11961" t="str">
            <v>40</v>
          </cell>
          <cell r="D11961" t="str">
            <v>60</v>
          </cell>
          <cell r="E11961" t="str">
            <v>520</v>
          </cell>
          <cell r="F11961" t="str">
            <v>5100.10</v>
          </cell>
          <cell r="G11961" t="str">
            <v>Benefits Uniform Allowance</v>
          </cell>
          <cell r="H11961">
            <v>0</v>
          </cell>
          <cell r="I11961">
            <v>0</v>
          </cell>
          <cell r="J11961">
            <v>0</v>
          </cell>
          <cell r="K11961">
            <v>0</v>
          </cell>
          <cell r="L11961">
            <v>0</v>
          </cell>
          <cell r="M11961">
            <v>0</v>
          </cell>
          <cell r="N11961">
            <v>0</v>
          </cell>
          <cell r="O11961" t="str">
            <v>+++</v>
          </cell>
        </row>
        <row r="11962">
          <cell r="A11962" t="str">
            <v>680.40.60.520-5100.11</v>
          </cell>
          <cell r="B11962" t="str">
            <v>680</v>
          </cell>
          <cell r="C11962" t="str">
            <v>40</v>
          </cell>
          <cell r="D11962" t="str">
            <v>60</v>
          </cell>
          <cell r="E11962" t="str">
            <v>520</v>
          </cell>
          <cell r="F11962" t="str">
            <v>5100.11</v>
          </cell>
          <cell r="G11962" t="str">
            <v>Benefits Medicare</v>
          </cell>
          <cell r="H11962">
            <v>0</v>
          </cell>
          <cell r="I11962">
            <v>0</v>
          </cell>
          <cell r="J11962">
            <v>0</v>
          </cell>
          <cell r="K11962">
            <v>0</v>
          </cell>
          <cell r="L11962">
            <v>0</v>
          </cell>
          <cell r="M11962">
            <v>74.209999999999994</v>
          </cell>
          <cell r="N11962">
            <v>-74.209999999999994</v>
          </cell>
          <cell r="O11962" t="str">
            <v>+++</v>
          </cell>
        </row>
        <row r="11963">
          <cell r="A11963" t="str">
            <v>680.40.60.520-5100.12</v>
          </cell>
          <cell r="B11963" t="str">
            <v>680</v>
          </cell>
          <cell r="C11963" t="str">
            <v>40</v>
          </cell>
          <cell r="D11963" t="str">
            <v>60</v>
          </cell>
          <cell r="E11963" t="str">
            <v>520</v>
          </cell>
          <cell r="F11963" t="str">
            <v>5100.12</v>
          </cell>
          <cell r="G11963" t="str">
            <v>Benefits Annual Physical Exam</v>
          </cell>
          <cell r="H11963">
            <v>0</v>
          </cell>
          <cell r="I11963">
            <v>0</v>
          </cell>
          <cell r="J11963">
            <v>0</v>
          </cell>
          <cell r="K11963">
            <v>0</v>
          </cell>
          <cell r="L11963">
            <v>0</v>
          </cell>
          <cell r="M11963">
            <v>0</v>
          </cell>
          <cell r="N11963">
            <v>0</v>
          </cell>
          <cell r="O11963" t="str">
            <v>+++</v>
          </cell>
        </row>
        <row r="11964">
          <cell r="A11964" t="str">
            <v>680.40.60.520-5100.13</v>
          </cell>
          <cell r="B11964" t="str">
            <v>680</v>
          </cell>
          <cell r="C11964" t="str">
            <v>40</v>
          </cell>
          <cell r="D11964" t="str">
            <v>60</v>
          </cell>
          <cell r="E11964" t="str">
            <v>520</v>
          </cell>
          <cell r="F11964" t="str">
            <v>5100.13</v>
          </cell>
          <cell r="G11964" t="str">
            <v>Benefits Employee Assistance Program</v>
          </cell>
          <cell r="H11964">
            <v>0</v>
          </cell>
          <cell r="I11964">
            <v>0</v>
          </cell>
          <cell r="J11964">
            <v>0</v>
          </cell>
          <cell r="K11964">
            <v>0</v>
          </cell>
          <cell r="L11964">
            <v>0</v>
          </cell>
          <cell r="M11964">
            <v>0</v>
          </cell>
          <cell r="N11964">
            <v>0</v>
          </cell>
          <cell r="O11964" t="str">
            <v>+++</v>
          </cell>
        </row>
        <row r="11965">
          <cell r="A11965" t="str">
            <v>680.40.60.520-5100.14</v>
          </cell>
          <cell r="B11965" t="str">
            <v>680</v>
          </cell>
          <cell r="C11965" t="str">
            <v>40</v>
          </cell>
          <cell r="D11965" t="str">
            <v>60</v>
          </cell>
          <cell r="E11965" t="str">
            <v>520</v>
          </cell>
          <cell r="F11965" t="str">
            <v>5100.14</v>
          </cell>
          <cell r="G11965" t="str">
            <v>Benefits PPE</v>
          </cell>
          <cell r="H11965">
            <v>0</v>
          </cell>
          <cell r="I11965">
            <v>0</v>
          </cell>
          <cell r="J11965">
            <v>0</v>
          </cell>
          <cell r="K11965">
            <v>0</v>
          </cell>
          <cell r="L11965">
            <v>0</v>
          </cell>
          <cell r="M11965">
            <v>0</v>
          </cell>
          <cell r="N11965">
            <v>0</v>
          </cell>
          <cell r="O11965" t="str">
            <v>+++</v>
          </cell>
        </row>
        <row r="11966">
          <cell r="A11966" t="str">
            <v>680.40.60.520-5100.15</v>
          </cell>
          <cell r="B11966" t="str">
            <v>680</v>
          </cell>
          <cell r="C11966" t="str">
            <v>40</v>
          </cell>
          <cell r="D11966" t="str">
            <v>60</v>
          </cell>
          <cell r="E11966" t="str">
            <v>520</v>
          </cell>
          <cell r="F11966" t="str">
            <v>5100.15</v>
          </cell>
          <cell r="G11966" t="str">
            <v>Benefits Cell Phone Allowance</v>
          </cell>
          <cell r="H11966">
            <v>0</v>
          </cell>
          <cell r="I11966">
            <v>0</v>
          </cell>
          <cell r="J11966">
            <v>0</v>
          </cell>
          <cell r="K11966">
            <v>0</v>
          </cell>
          <cell r="L11966">
            <v>0</v>
          </cell>
          <cell r="M11966">
            <v>0</v>
          </cell>
          <cell r="N11966">
            <v>0</v>
          </cell>
          <cell r="O11966" t="str">
            <v>+++</v>
          </cell>
        </row>
        <row r="11967">
          <cell r="A11967" t="str">
            <v>680.40.60.520-5100.16</v>
          </cell>
          <cell r="B11967" t="str">
            <v>680</v>
          </cell>
          <cell r="C11967" t="str">
            <v>40</v>
          </cell>
          <cell r="D11967" t="str">
            <v>60</v>
          </cell>
          <cell r="E11967" t="str">
            <v>520</v>
          </cell>
          <cell r="F11967" t="str">
            <v>5100.16</v>
          </cell>
          <cell r="G11967" t="str">
            <v>Benefits 1959 Survivor Retirement</v>
          </cell>
          <cell r="H11967">
            <v>0</v>
          </cell>
          <cell r="I11967">
            <v>0</v>
          </cell>
          <cell r="J11967">
            <v>0</v>
          </cell>
          <cell r="K11967">
            <v>0</v>
          </cell>
          <cell r="L11967">
            <v>0</v>
          </cell>
          <cell r="M11967">
            <v>0</v>
          </cell>
          <cell r="N11967">
            <v>0</v>
          </cell>
          <cell r="O11967" t="str">
            <v>+++</v>
          </cell>
        </row>
        <row r="11968">
          <cell r="A11968" t="str">
            <v>680.40.60.520-5100.17</v>
          </cell>
          <cell r="B11968" t="str">
            <v>680</v>
          </cell>
          <cell r="C11968" t="str">
            <v>40</v>
          </cell>
          <cell r="D11968" t="str">
            <v>60</v>
          </cell>
          <cell r="E11968" t="str">
            <v>520</v>
          </cell>
          <cell r="F11968" t="str">
            <v>5100.17</v>
          </cell>
          <cell r="G11968" t="str">
            <v>Benefits Other Post Employment Benefits</v>
          </cell>
          <cell r="H11968">
            <v>0</v>
          </cell>
          <cell r="I11968">
            <v>0</v>
          </cell>
          <cell r="J11968">
            <v>0</v>
          </cell>
          <cell r="K11968">
            <v>0</v>
          </cell>
          <cell r="L11968">
            <v>0</v>
          </cell>
          <cell r="M11968">
            <v>456.58</v>
          </cell>
          <cell r="N11968">
            <v>-456.58</v>
          </cell>
          <cell r="O11968" t="str">
            <v>+++</v>
          </cell>
        </row>
        <row r="11969">
          <cell r="A11969" t="str">
            <v>680.40.60.520-6200.02</v>
          </cell>
          <cell r="B11969" t="str">
            <v>680</v>
          </cell>
          <cell r="C11969" t="str">
            <v>40</v>
          </cell>
          <cell r="D11969" t="str">
            <v>60</v>
          </cell>
          <cell r="E11969" t="str">
            <v>520</v>
          </cell>
          <cell r="F11969" t="str">
            <v>6200.02</v>
          </cell>
          <cell r="G11969" t="str">
            <v>Supplies Special Department</v>
          </cell>
          <cell r="H11969">
            <v>0</v>
          </cell>
          <cell r="I11969">
            <v>0</v>
          </cell>
          <cell r="J11969">
            <v>0</v>
          </cell>
          <cell r="K11969">
            <v>0</v>
          </cell>
          <cell r="L11969">
            <v>0</v>
          </cell>
          <cell r="M11969">
            <v>0</v>
          </cell>
          <cell r="N11969">
            <v>0</v>
          </cell>
          <cell r="O11969" t="str">
            <v>+++</v>
          </cell>
        </row>
        <row r="11970">
          <cell r="A11970" t="str">
            <v>680.40.60.520-6400.05</v>
          </cell>
          <cell r="B11970" t="str">
            <v>680</v>
          </cell>
          <cell r="C11970" t="str">
            <v>40</v>
          </cell>
          <cell r="D11970" t="str">
            <v>60</v>
          </cell>
          <cell r="E11970" t="str">
            <v>520</v>
          </cell>
          <cell r="F11970" t="str">
            <v>6400.05</v>
          </cell>
          <cell r="G11970" t="str">
            <v>Repairs &amp; Maintenance Vehicle</v>
          </cell>
          <cell r="H11970">
            <v>15000</v>
          </cell>
          <cell r="I11970">
            <v>0</v>
          </cell>
          <cell r="J11970">
            <v>15000</v>
          </cell>
          <cell r="K11970">
            <v>0</v>
          </cell>
          <cell r="L11970">
            <v>0</v>
          </cell>
          <cell r="M11970">
            <v>3167.71</v>
          </cell>
          <cell r="N11970">
            <v>11832.29</v>
          </cell>
          <cell r="O11970">
            <v>0.21</v>
          </cell>
        </row>
        <row r="11971">
          <cell r="A11971" t="str">
            <v>680.40.60.520-7000.03</v>
          </cell>
          <cell r="B11971" t="str">
            <v>680</v>
          </cell>
          <cell r="C11971" t="str">
            <v>40</v>
          </cell>
          <cell r="D11971" t="str">
            <v>60</v>
          </cell>
          <cell r="E11971" t="str">
            <v>520</v>
          </cell>
          <cell r="F11971" t="str">
            <v>7000.03</v>
          </cell>
          <cell r="G11971" t="str">
            <v>Capital Outlay Operations Equip-Minor</v>
          </cell>
          <cell r="H11971">
            <v>1134</v>
          </cell>
          <cell r="I11971">
            <v>0</v>
          </cell>
          <cell r="J11971">
            <v>1134</v>
          </cell>
          <cell r="K11971">
            <v>0</v>
          </cell>
          <cell r="L11971">
            <v>0</v>
          </cell>
          <cell r="M11971">
            <v>0</v>
          </cell>
          <cell r="N11971">
            <v>1134</v>
          </cell>
          <cell r="O11971">
            <v>0</v>
          </cell>
        </row>
        <row r="11972">
          <cell r="A11972" t="str">
            <v>680.40.60.520-7000.99</v>
          </cell>
          <cell r="B11972" t="str">
            <v>680</v>
          </cell>
          <cell r="C11972" t="str">
            <v>40</v>
          </cell>
          <cell r="D11972" t="str">
            <v>60</v>
          </cell>
          <cell r="E11972" t="str">
            <v>520</v>
          </cell>
          <cell r="F11972" t="str">
            <v>7000.99</v>
          </cell>
          <cell r="G11972" t="str">
            <v>Capital Outlay General</v>
          </cell>
          <cell r="H11972">
            <v>0</v>
          </cell>
          <cell r="I11972">
            <v>0</v>
          </cell>
          <cell r="J11972">
            <v>0</v>
          </cell>
          <cell r="K11972">
            <v>0</v>
          </cell>
          <cell r="L11972">
            <v>0</v>
          </cell>
          <cell r="M11972">
            <v>0</v>
          </cell>
          <cell r="N11972">
            <v>0</v>
          </cell>
          <cell r="O11972" t="str">
            <v>+++</v>
          </cell>
        </row>
        <row r="11973">
          <cell r="A11973" t="str">
            <v>680.40.60.530-5000.01</v>
          </cell>
          <cell r="B11973" t="str">
            <v>680</v>
          </cell>
          <cell r="C11973" t="str">
            <v>40</v>
          </cell>
          <cell r="D11973" t="str">
            <v>60</v>
          </cell>
          <cell r="E11973" t="str">
            <v>530</v>
          </cell>
          <cell r="F11973" t="str">
            <v>5000.01</v>
          </cell>
          <cell r="G11973" t="str">
            <v>Salaries Regular</v>
          </cell>
          <cell r="H11973">
            <v>0</v>
          </cell>
          <cell r="I11973">
            <v>0</v>
          </cell>
          <cell r="J11973">
            <v>0</v>
          </cell>
          <cell r="K11973">
            <v>0</v>
          </cell>
          <cell r="L11973">
            <v>0</v>
          </cell>
          <cell r="M11973">
            <v>0</v>
          </cell>
          <cell r="N11973">
            <v>0</v>
          </cell>
          <cell r="O11973" t="str">
            <v>+++</v>
          </cell>
        </row>
        <row r="11974">
          <cell r="A11974" t="str">
            <v>680.40.60.530-5000.02</v>
          </cell>
          <cell r="B11974" t="str">
            <v>680</v>
          </cell>
          <cell r="C11974" t="str">
            <v>40</v>
          </cell>
          <cell r="D11974" t="str">
            <v>60</v>
          </cell>
          <cell r="E11974" t="str">
            <v>530</v>
          </cell>
          <cell r="F11974" t="str">
            <v>5000.02</v>
          </cell>
          <cell r="G11974" t="str">
            <v>Salaries Part Time</v>
          </cell>
          <cell r="H11974">
            <v>0</v>
          </cell>
          <cell r="I11974">
            <v>0</v>
          </cell>
          <cell r="J11974">
            <v>0</v>
          </cell>
          <cell r="K11974">
            <v>0</v>
          </cell>
          <cell r="L11974">
            <v>0</v>
          </cell>
          <cell r="M11974">
            <v>0</v>
          </cell>
          <cell r="N11974">
            <v>0</v>
          </cell>
          <cell r="O11974" t="str">
            <v>+++</v>
          </cell>
        </row>
        <row r="11975">
          <cell r="A11975" t="str">
            <v>680.40.60.530-5000.03</v>
          </cell>
          <cell r="B11975" t="str">
            <v>680</v>
          </cell>
          <cell r="C11975" t="str">
            <v>40</v>
          </cell>
          <cell r="D11975" t="str">
            <v>60</v>
          </cell>
          <cell r="E11975" t="str">
            <v>530</v>
          </cell>
          <cell r="F11975" t="str">
            <v>5000.03</v>
          </cell>
          <cell r="G11975" t="str">
            <v>Salaries Overtime</v>
          </cell>
          <cell r="H11975">
            <v>0</v>
          </cell>
          <cell r="I11975">
            <v>0</v>
          </cell>
          <cell r="J11975">
            <v>0</v>
          </cell>
          <cell r="K11975">
            <v>0</v>
          </cell>
          <cell r="L11975">
            <v>0</v>
          </cell>
          <cell r="M11975">
            <v>0</v>
          </cell>
          <cell r="N11975">
            <v>0</v>
          </cell>
          <cell r="O11975" t="str">
            <v>+++</v>
          </cell>
        </row>
        <row r="11976">
          <cell r="A11976" t="str">
            <v>680.40.60.530-5000.04</v>
          </cell>
          <cell r="B11976" t="str">
            <v>680</v>
          </cell>
          <cell r="C11976" t="str">
            <v>40</v>
          </cell>
          <cell r="D11976" t="str">
            <v>60</v>
          </cell>
          <cell r="E11976" t="str">
            <v>530</v>
          </cell>
          <cell r="F11976" t="str">
            <v>5000.04</v>
          </cell>
          <cell r="G11976" t="str">
            <v>Salaries Holiday Pay</v>
          </cell>
          <cell r="H11976">
            <v>0</v>
          </cell>
          <cell r="I11976">
            <v>0</v>
          </cell>
          <cell r="J11976">
            <v>0</v>
          </cell>
          <cell r="K11976">
            <v>0</v>
          </cell>
          <cell r="L11976">
            <v>0</v>
          </cell>
          <cell r="M11976">
            <v>0</v>
          </cell>
          <cell r="N11976">
            <v>0</v>
          </cell>
          <cell r="O11976" t="str">
            <v>+++</v>
          </cell>
        </row>
        <row r="11977">
          <cell r="A11977" t="str">
            <v>680.40.60.530-5000.05</v>
          </cell>
          <cell r="B11977" t="str">
            <v>680</v>
          </cell>
          <cell r="C11977" t="str">
            <v>40</v>
          </cell>
          <cell r="D11977" t="str">
            <v>60</v>
          </cell>
          <cell r="E11977" t="str">
            <v>530</v>
          </cell>
          <cell r="F11977" t="str">
            <v>5000.05</v>
          </cell>
          <cell r="G11977" t="str">
            <v>Salaries Duty Pay</v>
          </cell>
          <cell r="H11977">
            <v>0</v>
          </cell>
          <cell r="I11977">
            <v>0</v>
          </cell>
          <cell r="J11977">
            <v>0</v>
          </cell>
          <cell r="K11977">
            <v>0</v>
          </cell>
          <cell r="L11977">
            <v>0</v>
          </cell>
          <cell r="M11977">
            <v>0</v>
          </cell>
          <cell r="N11977">
            <v>0</v>
          </cell>
          <cell r="O11977" t="str">
            <v>+++</v>
          </cell>
        </row>
        <row r="11978">
          <cell r="A11978" t="str">
            <v>680.40.60.530-5000.06</v>
          </cell>
          <cell r="B11978" t="str">
            <v>680</v>
          </cell>
          <cell r="C11978" t="str">
            <v>40</v>
          </cell>
          <cell r="D11978" t="str">
            <v>60</v>
          </cell>
          <cell r="E11978" t="str">
            <v>530</v>
          </cell>
          <cell r="F11978" t="str">
            <v>5000.06</v>
          </cell>
          <cell r="G11978" t="str">
            <v>Salaries Out of Class</v>
          </cell>
          <cell r="H11978">
            <v>0</v>
          </cell>
          <cell r="I11978">
            <v>0</v>
          </cell>
          <cell r="J11978">
            <v>0</v>
          </cell>
          <cell r="K11978">
            <v>0</v>
          </cell>
          <cell r="L11978">
            <v>0</v>
          </cell>
          <cell r="M11978">
            <v>0</v>
          </cell>
          <cell r="N11978">
            <v>0</v>
          </cell>
          <cell r="O11978" t="str">
            <v>+++</v>
          </cell>
        </row>
        <row r="11979">
          <cell r="A11979" t="str">
            <v>680.40.60.530-5000.07</v>
          </cell>
          <cell r="B11979" t="str">
            <v>680</v>
          </cell>
          <cell r="C11979" t="str">
            <v>40</v>
          </cell>
          <cell r="D11979" t="str">
            <v>60</v>
          </cell>
          <cell r="E11979" t="str">
            <v>530</v>
          </cell>
          <cell r="F11979" t="str">
            <v>5000.07</v>
          </cell>
          <cell r="G11979" t="str">
            <v>Salaries Admin Leave Pay</v>
          </cell>
          <cell r="H11979">
            <v>0</v>
          </cell>
          <cell r="I11979">
            <v>0</v>
          </cell>
          <cell r="J11979">
            <v>0</v>
          </cell>
          <cell r="K11979">
            <v>0</v>
          </cell>
          <cell r="L11979">
            <v>0</v>
          </cell>
          <cell r="M11979">
            <v>0</v>
          </cell>
          <cell r="N11979">
            <v>0</v>
          </cell>
          <cell r="O11979" t="str">
            <v>+++</v>
          </cell>
        </row>
        <row r="11980">
          <cell r="A11980" t="str">
            <v>680.40.60.530-5000.08</v>
          </cell>
          <cell r="B11980" t="str">
            <v>680</v>
          </cell>
          <cell r="C11980" t="str">
            <v>40</v>
          </cell>
          <cell r="D11980" t="str">
            <v>60</v>
          </cell>
          <cell r="E11980" t="str">
            <v>530</v>
          </cell>
          <cell r="F11980" t="str">
            <v>5000.08</v>
          </cell>
          <cell r="G11980" t="str">
            <v>Salaries Longevity Pay</v>
          </cell>
          <cell r="H11980">
            <v>0</v>
          </cell>
          <cell r="I11980">
            <v>0</v>
          </cell>
          <cell r="J11980">
            <v>0</v>
          </cell>
          <cell r="K11980">
            <v>0</v>
          </cell>
          <cell r="L11980">
            <v>0</v>
          </cell>
          <cell r="M11980">
            <v>0</v>
          </cell>
          <cell r="N11980">
            <v>0</v>
          </cell>
          <cell r="O11980" t="str">
            <v>+++</v>
          </cell>
        </row>
        <row r="11981">
          <cell r="A11981" t="str">
            <v>680.40.60.530-5000.09</v>
          </cell>
          <cell r="B11981" t="str">
            <v>680</v>
          </cell>
          <cell r="C11981" t="str">
            <v>40</v>
          </cell>
          <cell r="D11981" t="str">
            <v>60</v>
          </cell>
          <cell r="E11981" t="str">
            <v>530</v>
          </cell>
          <cell r="F11981" t="str">
            <v>5000.09</v>
          </cell>
          <cell r="G11981" t="str">
            <v>Salaries Mutual Aid Overtime</v>
          </cell>
          <cell r="H11981">
            <v>0</v>
          </cell>
          <cell r="I11981">
            <v>0</v>
          </cell>
          <cell r="J11981">
            <v>0</v>
          </cell>
          <cell r="K11981">
            <v>0</v>
          </cell>
          <cell r="L11981">
            <v>0</v>
          </cell>
          <cell r="M11981">
            <v>0</v>
          </cell>
          <cell r="N11981">
            <v>0</v>
          </cell>
          <cell r="O11981" t="str">
            <v>+++</v>
          </cell>
        </row>
        <row r="11982">
          <cell r="A11982" t="str">
            <v>680.40.60.530-5000.10</v>
          </cell>
          <cell r="B11982" t="str">
            <v>680</v>
          </cell>
          <cell r="C11982" t="str">
            <v>40</v>
          </cell>
          <cell r="D11982" t="str">
            <v>60</v>
          </cell>
          <cell r="E11982" t="str">
            <v>530</v>
          </cell>
          <cell r="F11982" t="str">
            <v>5000.10</v>
          </cell>
          <cell r="G11982" t="str">
            <v>Salaries Furloughs</v>
          </cell>
          <cell r="H11982">
            <v>0</v>
          </cell>
          <cell r="I11982">
            <v>0</v>
          </cell>
          <cell r="J11982">
            <v>0</v>
          </cell>
          <cell r="K11982">
            <v>0</v>
          </cell>
          <cell r="L11982">
            <v>0</v>
          </cell>
          <cell r="M11982">
            <v>0</v>
          </cell>
          <cell r="N11982">
            <v>0</v>
          </cell>
          <cell r="O11982" t="str">
            <v>+++</v>
          </cell>
        </row>
        <row r="11983">
          <cell r="A11983" t="str">
            <v>680.40.60.530-5000.11</v>
          </cell>
          <cell r="B11983" t="str">
            <v>680</v>
          </cell>
          <cell r="C11983" t="str">
            <v>40</v>
          </cell>
          <cell r="D11983" t="str">
            <v>60</v>
          </cell>
          <cell r="E11983" t="str">
            <v>530</v>
          </cell>
          <cell r="F11983" t="str">
            <v>5000.11</v>
          </cell>
          <cell r="G11983" t="str">
            <v>Salaries Worker's Comp</v>
          </cell>
          <cell r="H11983">
            <v>0</v>
          </cell>
          <cell r="I11983">
            <v>0</v>
          </cell>
          <cell r="J11983">
            <v>0</v>
          </cell>
          <cell r="K11983">
            <v>0</v>
          </cell>
          <cell r="L11983">
            <v>0</v>
          </cell>
          <cell r="M11983">
            <v>0</v>
          </cell>
          <cell r="N11983">
            <v>0</v>
          </cell>
          <cell r="O11983" t="str">
            <v>+++</v>
          </cell>
        </row>
        <row r="11984">
          <cell r="A11984" t="str">
            <v>680.40.60.530-5000.12</v>
          </cell>
          <cell r="B11984" t="str">
            <v>680</v>
          </cell>
          <cell r="C11984" t="str">
            <v>40</v>
          </cell>
          <cell r="D11984" t="str">
            <v>60</v>
          </cell>
          <cell r="E11984" t="str">
            <v>530</v>
          </cell>
          <cell r="F11984" t="str">
            <v>5000.12</v>
          </cell>
          <cell r="G11984" t="str">
            <v>Salaries Compensated Absences</v>
          </cell>
          <cell r="H11984">
            <v>0</v>
          </cell>
          <cell r="I11984">
            <v>0</v>
          </cell>
          <cell r="J11984">
            <v>0</v>
          </cell>
          <cell r="K11984">
            <v>0</v>
          </cell>
          <cell r="L11984">
            <v>0</v>
          </cell>
          <cell r="M11984">
            <v>0</v>
          </cell>
          <cell r="N11984">
            <v>0</v>
          </cell>
          <cell r="O11984" t="str">
            <v>+++</v>
          </cell>
        </row>
        <row r="11985">
          <cell r="A11985" t="str">
            <v>680.40.60.530-5100.00</v>
          </cell>
          <cell r="B11985" t="str">
            <v>680</v>
          </cell>
          <cell r="C11985" t="str">
            <v>40</v>
          </cell>
          <cell r="D11985" t="str">
            <v>60</v>
          </cell>
          <cell r="E11985" t="str">
            <v>530</v>
          </cell>
          <cell r="F11985" t="str">
            <v>5100.00</v>
          </cell>
          <cell r="G11985" t="str">
            <v>Benefits PERS Pool Liability</v>
          </cell>
          <cell r="H11985">
            <v>0</v>
          </cell>
          <cell r="I11985">
            <v>0</v>
          </cell>
          <cell r="J11985">
            <v>0</v>
          </cell>
          <cell r="K11985">
            <v>0</v>
          </cell>
          <cell r="L11985">
            <v>0</v>
          </cell>
          <cell r="M11985">
            <v>0</v>
          </cell>
          <cell r="N11985">
            <v>0</v>
          </cell>
          <cell r="O11985" t="str">
            <v>+++</v>
          </cell>
        </row>
        <row r="11986">
          <cell r="A11986" t="str">
            <v>680.40.60.530-5100.01</v>
          </cell>
          <cell r="B11986" t="str">
            <v>680</v>
          </cell>
          <cell r="C11986" t="str">
            <v>40</v>
          </cell>
          <cell r="D11986" t="str">
            <v>60</v>
          </cell>
          <cell r="E11986" t="str">
            <v>530</v>
          </cell>
          <cell r="F11986" t="str">
            <v>5100.01</v>
          </cell>
          <cell r="G11986" t="str">
            <v>Benefits Retirement</v>
          </cell>
          <cell r="H11986">
            <v>0</v>
          </cell>
          <cell r="I11986">
            <v>0</v>
          </cell>
          <cell r="J11986">
            <v>0</v>
          </cell>
          <cell r="K11986">
            <v>0</v>
          </cell>
          <cell r="L11986">
            <v>0</v>
          </cell>
          <cell r="M11986">
            <v>0</v>
          </cell>
          <cell r="N11986">
            <v>0</v>
          </cell>
          <cell r="O11986" t="str">
            <v>+++</v>
          </cell>
        </row>
        <row r="11987">
          <cell r="A11987" t="str">
            <v>680.40.60.530-5100.02</v>
          </cell>
          <cell r="B11987" t="str">
            <v>680</v>
          </cell>
          <cell r="C11987" t="str">
            <v>40</v>
          </cell>
          <cell r="D11987" t="str">
            <v>60</v>
          </cell>
          <cell r="E11987" t="str">
            <v>530</v>
          </cell>
          <cell r="F11987" t="str">
            <v>5100.02</v>
          </cell>
          <cell r="G11987" t="str">
            <v>Benefits Health Insurance</v>
          </cell>
          <cell r="H11987">
            <v>0</v>
          </cell>
          <cell r="I11987">
            <v>0</v>
          </cell>
          <cell r="J11987">
            <v>0</v>
          </cell>
          <cell r="K11987">
            <v>0</v>
          </cell>
          <cell r="L11987">
            <v>0</v>
          </cell>
          <cell r="M11987">
            <v>0</v>
          </cell>
          <cell r="N11987">
            <v>0</v>
          </cell>
          <cell r="O11987" t="str">
            <v>+++</v>
          </cell>
        </row>
        <row r="11988">
          <cell r="A11988" t="str">
            <v>680.40.60.530-5100.03</v>
          </cell>
          <cell r="B11988" t="str">
            <v>680</v>
          </cell>
          <cell r="C11988" t="str">
            <v>40</v>
          </cell>
          <cell r="D11988" t="str">
            <v>60</v>
          </cell>
          <cell r="E11988" t="str">
            <v>530</v>
          </cell>
          <cell r="F11988" t="str">
            <v>5100.03</v>
          </cell>
          <cell r="G11988" t="str">
            <v>Benefits Dental Insurance</v>
          </cell>
          <cell r="H11988">
            <v>0</v>
          </cell>
          <cell r="I11988">
            <v>0</v>
          </cell>
          <cell r="J11988">
            <v>0</v>
          </cell>
          <cell r="K11988">
            <v>0</v>
          </cell>
          <cell r="L11988">
            <v>0</v>
          </cell>
          <cell r="M11988">
            <v>0</v>
          </cell>
          <cell r="N11988">
            <v>0</v>
          </cell>
          <cell r="O11988" t="str">
            <v>+++</v>
          </cell>
        </row>
        <row r="11989">
          <cell r="A11989" t="str">
            <v>680.40.60.530-5100.04</v>
          </cell>
          <cell r="B11989" t="str">
            <v>680</v>
          </cell>
          <cell r="C11989" t="str">
            <v>40</v>
          </cell>
          <cell r="D11989" t="str">
            <v>60</v>
          </cell>
          <cell r="E11989" t="str">
            <v>530</v>
          </cell>
          <cell r="F11989" t="str">
            <v>5100.04</v>
          </cell>
          <cell r="G11989" t="str">
            <v>Benefits Vision Insurance</v>
          </cell>
          <cell r="H11989">
            <v>0</v>
          </cell>
          <cell r="I11989">
            <v>0</v>
          </cell>
          <cell r="J11989">
            <v>0</v>
          </cell>
          <cell r="K11989">
            <v>0</v>
          </cell>
          <cell r="L11989">
            <v>0</v>
          </cell>
          <cell r="M11989">
            <v>0</v>
          </cell>
          <cell r="N11989">
            <v>0</v>
          </cell>
          <cell r="O11989" t="str">
            <v>+++</v>
          </cell>
        </row>
        <row r="11990">
          <cell r="A11990" t="str">
            <v>680.40.60.530-5100.05</v>
          </cell>
          <cell r="B11990" t="str">
            <v>680</v>
          </cell>
          <cell r="C11990" t="str">
            <v>40</v>
          </cell>
          <cell r="D11990" t="str">
            <v>60</v>
          </cell>
          <cell r="E11990" t="str">
            <v>530</v>
          </cell>
          <cell r="F11990" t="str">
            <v>5100.05</v>
          </cell>
          <cell r="G11990" t="str">
            <v>Benefits Life Insurance</v>
          </cell>
          <cell r="H11990">
            <v>0</v>
          </cell>
          <cell r="I11990">
            <v>0</v>
          </cell>
          <cell r="J11990">
            <v>0</v>
          </cell>
          <cell r="K11990">
            <v>0</v>
          </cell>
          <cell r="L11990">
            <v>0</v>
          </cell>
          <cell r="M11990">
            <v>0</v>
          </cell>
          <cell r="N11990">
            <v>0</v>
          </cell>
          <cell r="O11990" t="str">
            <v>+++</v>
          </cell>
        </row>
        <row r="11991">
          <cell r="A11991" t="str">
            <v>680.40.60.530-5100.06</v>
          </cell>
          <cell r="B11991" t="str">
            <v>680</v>
          </cell>
          <cell r="C11991" t="str">
            <v>40</v>
          </cell>
          <cell r="D11991" t="str">
            <v>60</v>
          </cell>
          <cell r="E11991" t="str">
            <v>530</v>
          </cell>
          <cell r="F11991" t="str">
            <v>5100.06</v>
          </cell>
          <cell r="G11991" t="str">
            <v>Benefits Worker's Comp</v>
          </cell>
          <cell r="H11991">
            <v>0</v>
          </cell>
          <cell r="I11991">
            <v>0</v>
          </cell>
          <cell r="J11991">
            <v>0</v>
          </cell>
          <cell r="K11991">
            <v>0</v>
          </cell>
          <cell r="L11991">
            <v>0</v>
          </cell>
          <cell r="M11991">
            <v>0</v>
          </cell>
          <cell r="N11991">
            <v>0</v>
          </cell>
          <cell r="O11991" t="str">
            <v>+++</v>
          </cell>
        </row>
        <row r="11992">
          <cell r="A11992" t="str">
            <v>680.40.60.530-5100.07</v>
          </cell>
          <cell r="B11992" t="str">
            <v>680</v>
          </cell>
          <cell r="C11992" t="str">
            <v>40</v>
          </cell>
          <cell r="D11992" t="str">
            <v>60</v>
          </cell>
          <cell r="E11992" t="str">
            <v>530</v>
          </cell>
          <cell r="F11992" t="str">
            <v>5100.07</v>
          </cell>
          <cell r="G11992" t="str">
            <v>Benefits Long Term Disability</v>
          </cell>
          <cell r="H11992">
            <v>0</v>
          </cell>
          <cell r="I11992">
            <v>0</v>
          </cell>
          <cell r="J11992">
            <v>0</v>
          </cell>
          <cell r="K11992">
            <v>0</v>
          </cell>
          <cell r="L11992">
            <v>0</v>
          </cell>
          <cell r="M11992">
            <v>0</v>
          </cell>
          <cell r="N11992">
            <v>0</v>
          </cell>
          <cell r="O11992" t="str">
            <v>+++</v>
          </cell>
        </row>
        <row r="11993">
          <cell r="A11993" t="str">
            <v>680.40.60.530-5100.08</v>
          </cell>
          <cell r="B11993" t="str">
            <v>680</v>
          </cell>
          <cell r="C11993" t="str">
            <v>40</v>
          </cell>
          <cell r="D11993" t="str">
            <v>60</v>
          </cell>
          <cell r="E11993" t="str">
            <v>530</v>
          </cell>
          <cell r="F11993" t="str">
            <v>5100.08</v>
          </cell>
          <cell r="G11993" t="str">
            <v>Benefits Deferred Compensation</v>
          </cell>
          <cell r="H11993">
            <v>0</v>
          </cell>
          <cell r="I11993">
            <v>0</v>
          </cell>
          <cell r="J11993">
            <v>0</v>
          </cell>
          <cell r="K11993">
            <v>0</v>
          </cell>
          <cell r="L11993">
            <v>0</v>
          </cell>
          <cell r="M11993">
            <v>0</v>
          </cell>
          <cell r="N11993">
            <v>0</v>
          </cell>
          <cell r="O11993" t="str">
            <v>+++</v>
          </cell>
        </row>
        <row r="11994">
          <cell r="A11994" t="str">
            <v>680.40.60.530-5100.09</v>
          </cell>
          <cell r="B11994" t="str">
            <v>680</v>
          </cell>
          <cell r="C11994" t="str">
            <v>40</v>
          </cell>
          <cell r="D11994" t="str">
            <v>60</v>
          </cell>
          <cell r="E11994" t="str">
            <v>530</v>
          </cell>
          <cell r="F11994" t="str">
            <v>5100.09</v>
          </cell>
          <cell r="G11994" t="str">
            <v>Benefits Unemployment Insurance</v>
          </cell>
          <cell r="H11994">
            <v>0</v>
          </cell>
          <cell r="I11994">
            <v>0</v>
          </cell>
          <cell r="J11994">
            <v>0</v>
          </cell>
          <cell r="K11994">
            <v>0</v>
          </cell>
          <cell r="L11994">
            <v>0</v>
          </cell>
          <cell r="M11994">
            <v>0</v>
          </cell>
          <cell r="N11994">
            <v>0</v>
          </cell>
          <cell r="O11994" t="str">
            <v>+++</v>
          </cell>
        </row>
        <row r="11995">
          <cell r="A11995" t="str">
            <v>680.40.60.530-5100.10</v>
          </cell>
          <cell r="B11995" t="str">
            <v>680</v>
          </cell>
          <cell r="C11995" t="str">
            <v>40</v>
          </cell>
          <cell r="D11995" t="str">
            <v>60</v>
          </cell>
          <cell r="E11995" t="str">
            <v>530</v>
          </cell>
          <cell r="F11995" t="str">
            <v>5100.10</v>
          </cell>
          <cell r="G11995" t="str">
            <v>Benefits Uniform Allowance</v>
          </cell>
          <cell r="H11995">
            <v>0</v>
          </cell>
          <cell r="I11995">
            <v>0</v>
          </cell>
          <cell r="J11995">
            <v>0</v>
          </cell>
          <cell r="K11995">
            <v>0</v>
          </cell>
          <cell r="L11995">
            <v>0</v>
          </cell>
          <cell r="M11995">
            <v>0</v>
          </cell>
          <cell r="N11995">
            <v>0</v>
          </cell>
          <cell r="O11995" t="str">
            <v>+++</v>
          </cell>
        </row>
        <row r="11996">
          <cell r="A11996" t="str">
            <v>680.40.60.530-5100.11</v>
          </cell>
          <cell r="B11996" t="str">
            <v>680</v>
          </cell>
          <cell r="C11996" t="str">
            <v>40</v>
          </cell>
          <cell r="D11996" t="str">
            <v>60</v>
          </cell>
          <cell r="E11996" t="str">
            <v>530</v>
          </cell>
          <cell r="F11996" t="str">
            <v>5100.11</v>
          </cell>
          <cell r="G11996" t="str">
            <v>Benefits Medicare</v>
          </cell>
          <cell r="H11996">
            <v>0</v>
          </cell>
          <cell r="I11996">
            <v>0</v>
          </cell>
          <cell r="J11996">
            <v>0</v>
          </cell>
          <cell r="K11996">
            <v>0</v>
          </cell>
          <cell r="L11996">
            <v>0</v>
          </cell>
          <cell r="M11996">
            <v>0</v>
          </cell>
          <cell r="N11996">
            <v>0</v>
          </cell>
          <cell r="O11996" t="str">
            <v>+++</v>
          </cell>
        </row>
        <row r="11997">
          <cell r="A11997" t="str">
            <v>680.40.60.530-5100.12</v>
          </cell>
          <cell r="B11997" t="str">
            <v>680</v>
          </cell>
          <cell r="C11997" t="str">
            <v>40</v>
          </cell>
          <cell r="D11997" t="str">
            <v>60</v>
          </cell>
          <cell r="E11997" t="str">
            <v>530</v>
          </cell>
          <cell r="F11997" t="str">
            <v>5100.12</v>
          </cell>
          <cell r="G11997" t="str">
            <v>Benefits Annual Physical Exam</v>
          </cell>
          <cell r="H11997">
            <v>0</v>
          </cell>
          <cell r="I11997">
            <v>0</v>
          </cell>
          <cell r="J11997">
            <v>0</v>
          </cell>
          <cell r="K11997">
            <v>0</v>
          </cell>
          <cell r="L11997">
            <v>0</v>
          </cell>
          <cell r="M11997">
            <v>0</v>
          </cell>
          <cell r="N11997">
            <v>0</v>
          </cell>
          <cell r="O11997" t="str">
            <v>+++</v>
          </cell>
        </row>
        <row r="11998">
          <cell r="A11998" t="str">
            <v>680.40.60.530-5100.13</v>
          </cell>
          <cell r="B11998" t="str">
            <v>680</v>
          </cell>
          <cell r="C11998" t="str">
            <v>40</v>
          </cell>
          <cell r="D11998" t="str">
            <v>60</v>
          </cell>
          <cell r="E11998" t="str">
            <v>530</v>
          </cell>
          <cell r="F11998" t="str">
            <v>5100.13</v>
          </cell>
          <cell r="G11998" t="str">
            <v>Benefits Employee Assistance Program</v>
          </cell>
          <cell r="H11998">
            <v>0</v>
          </cell>
          <cell r="I11998">
            <v>0</v>
          </cell>
          <cell r="J11998">
            <v>0</v>
          </cell>
          <cell r="K11998">
            <v>0</v>
          </cell>
          <cell r="L11998">
            <v>0</v>
          </cell>
          <cell r="M11998">
            <v>0</v>
          </cell>
          <cell r="N11998">
            <v>0</v>
          </cell>
          <cell r="O11998" t="str">
            <v>+++</v>
          </cell>
        </row>
        <row r="11999">
          <cell r="A11999" t="str">
            <v>680.40.60.530-5100.14</v>
          </cell>
          <cell r="B11999" t="str">
            <v>680</v>
          </cell>
          <cell r="C11999" t="str">
            <v>40</v>
          </cell>
          <cell r="D11999" t="str">
            <v>60</v>
          </cell>
          <cell r="E11999" t="str">
            <v>530</v>
          </cell>
          <cell r="F11999" t="str">
            <v>5100.14</v>
          </cell>
          <cell r="G11999" t="str">
            <v>Benefits PPE</v>
          </cell>
          <cell r="H11999">
            <v>0</v>
          </cell>
          <cell r="I11999">
            <v>0</v>
          </cell>
          <cell r="J11999">
            <v>0</v>
          </cell>
          <cell r="K11999">
            <v>0</v>
          </cell>
          <cell r="L11999">
            <v>0</v>
          </cell>
          <cell r="M11999">
            <v>0</v>
          </cell>
          <cell r="N11999">
            <v>0</v>
          </cell>
          <cell r="O11999" t="str">
            <v>+++</v>
          </cell>
        </row>
        <row r="12000">
          <cell r="A12000" t="str">
            <v>680.40.60.530-5100.15</v>
          </cell>
          <cell r="B12000" t="str">
            <v>680</v>
          </cell>
          <cell r="C12000" t="str">
            <v>40</v>
          </cell>
          <cell r="D12000" t="str">
            <v>60</v>
          </cell>
          <cell r="E12000" t="str">
            <v>530</v>
          </cell>
          <cell r="F12000" t="str">
            <v>5100.15</v>
          </cell>
          <cell r="G12000" t="str">
            <v>Benefits Cell Phone Allowance</v>
          </cell>
          <cell r="H12000">
            <v>0</v>
          </cell>
          <cell r="I12000">
            <v>0</v>
          </cell>
          <cell r="J12000">
            <v>0</v>
          </cell>
          <cell r="K12000">
            <v>0</v>
          </cell>
          <cell r="L12000">
            <v>0</v>
          </cell>
          <cell r="M12000">
            <v>0</v>
          </cell>
          <cell r="N12000">
            <v>0</v>
          </cell>
          <cell r="O12000" t="str">
            <v>+++</v>
          </cell>
        </row>
        <row r="12001">
          <cell r="A12001" t="str">
            <v>680.40.60.530-5100.16</v>
          </cell>
          <cell r="B12001" t="str">
            <v>680</v>
          </cell>
          <cell r="C12001" t="str">
            <v>40</v>
          </cell>
          <cell r="D12001" t="str">
            <v>60</v>
          </cell>
          <cell r="E12001" t="str">
            <v>530</v>
          </cell>
          <cell r="F12001" t="str">
            <v>5100.16</v>
          </cell>
          <cell r="G12001" t="str">
            <v>Benefits 1959 Survivor Retirement</v>
          </cell>
          <cell r="H12001">
            <v>0</v>
          </cell>
          <cell r="I12001">
            <v>0</v>
          </cell>
          <cell r="J12001">
            <v>0</v>
          </cell>
          <cell r="K12001">
            <v>0</v>
          </cell>
          <cell r="L12001">
            <v>0</v>
          </cell>
          <cell r="M12001">
            <v>0</v>
          </cell>
          <cell r="N12001">
            <v>0</v>
          </cell>
          <cell r="O12001" t="str">
            <v>+++</v>
          </cell>
        </row>
        <row r="12002">
          <cell r="A12002" t="str">
            <v>680.40.60.530-5100.17</v>
          </cell>
          <cell r="B12002" t="str">
            <v>680</v>
          </cell>
          <cell r="C12002" t="str">
            <v>40</v>
          </cell>
          <cell r="D12002" t="str">
            <v>60</v>
          </cell>
          <cell r="E12002" t="str">
            <v>530</v>
          </cell>
          <cell r="F12002" t="str">
            <v>5100.17</v>
          </cell>
          <cell r="G12002" t="str">
            <v>Benefits Other Post Employment Benefits</v>
          </cell>
          <cell r="H12002">
            <v>0</v>
          </cell>
          <cell r="I12002">
            <v>0</v>
          </cell>
          <cell r="J12002">
            <v>0</v>
          </cell>
          <cell r="K12002">
            <v>0</v>
          </cell>
          <cell r="L12002">
            <v>0</v>
          </cell>
          <cell r="M12002">
            <v>0</v>
          </cell>
          <cell r="N12002">
            <v>0</v>
          </cell>
          <cell r="O12002" t="str">
            <v>+++</v>
          </cell>
        </row>
        <row r="12003">
          <cell r="A12003" t="str">
            <v>680.40.60.530-6400.05</v>
          </cell>
          <cell r="B12003" t="str">
            <v>680</v>
          </cell>
          <cell r="C12003" t="str">
            <v>40</v>
          </cell>
          <cell r="D12003" t="str">
            <v>60</v>
          </cell>
          <cell r="E12003" t="str">
            <v>530</v>
          </cell>
          <cell r="F12003" t="str">
            <v>6400.05</v>
          </cell>
          <cell r="G12003" t="str">
            <v>Repairs &amp; Maintenance Vehicle</v>
          </cell>
          <cell r="H12003">
            <v>8000</v>
          </cell>
          <cell r="I12003">
            <v>0</v>
          </cell>
          <cell r="J12003">
            <v>8000</v>
          </cell>
          <cell r="K12003">
            <v>0</v>
          </cell>
          <cell r="L12003">
            <v>0</v>
          </cell>
          <cell r="M12003">
            <v>1133.79</v>
          </cell>
          <cell r="N12003">
            <v>6866.21</v>
          </cell>
          <cell r="O12003">
            <v>0.14000000000000001</v>
          </cell>
        </row>
        <row r="12004">
          <cell r="A12004" t="str">
            <v>680.40.85.005-8900.02</v>
          </cell>
          <cell r="B12004" t="str">
            <v>680</v>
          </cell>
          <cell r="C12004" t="str">
            <v>40</v>
          </cell>
          <cell r="D12004" t="str">
            <v>85</v>
          </cell>
          <cell r="E12004" t="str">
            <v>005</v>
          </cell>
          <cell r="F12004" t="str">
            <v>8900.02</v>
          </cell>
          <cell r="G12004" t="str">
            <v>Debt Service-Principal LaSalle-Viron</v>
          </cell>
          <cell r="H12004">
            <v>0</v>
          </cell>
          <cell r="I12004">
            <v>0</v>
          </cell>
          <cell r="J12004">
            <v>0</v>
          </cell>
          <cell r="K12004">
            <v>0</v>
          </cell>
          <cell r="L12004">
            <v>0</v>
          </cell>
          <cell r="M12004">
            <v>0</v>
          </cell>
          <cell r="N12004">
            <v>0</v>
          </cell>
          <cell r="O12004" t="str">
            <v>+++</v>
          </cell>
        </row>
        <row r="12005">
          <cell r="A12005" t="str">
            <v>680.40.85.005-8900.04</v>
          </cell>
          <cell r="B12005" t="str">
            <v>680</v>
          </cell>
          <cell r="C12005" t="str">
            <v>40</v>
          </cell>
          <cell r="D12005" t="str">
            <v>85</v>
          </cell>
          <cell r="E12005" t="str">
            <v>005</v>
          </cell>
          <cell r="F12005" t="str">
            <v>8900.04</v>
          </cell>
          <cell r="G12005" t="str">
            <v>Debt Service-Principal State Energy Commission #2</v>
          </cell>
          <cell r="H12005">
            <v>0</v>
          </cell>
          <cell r="I12005">
            <v>0</v>
          </cell>
          <cell r="J12005">
            <v>0</v>
          </cell>
          <cell r="K12005">
            <v>0</v>
          </cell>
          <cell r="L12005">
            <v>0</v>
          </cell>
          <cell r="M12005">
            <v>0</v>
          </cell>
          <cell r="N12005">
            <v>0</v>
          </cell>
          <cell r="O12005" t="str">
            <v>+++</v>
          </cell>
        </row>
        <row r="12006">
          <cell r="A12006" t="str">
            <v>680.40.85.005-8900.09</v>
          </cell>
          <cell r="B12006" t="str">
            <v>680</v>
          </cell>
          <cell r="C12006" t="str">
            <v>40</v>
          </cell>
          <cell r="D12006" t="str">
            <v>85</v>
          </cell>
          <cell r="E12006" t="str">
            <v>005</v>
          </cell>
          <cell r="F12006" t="str">
            <v>8900.09</v>
          </cell>
          <cell r="G12006" t="str">
            <v>Debt Service-Principal 2003 A</v>
          </cell>
          <cell r="H12006">
            <v>0</v>
          </cell>
          <cell r="I12006">
            <v>0</v>
          </cell>
          <cell r="J12006">
            <v>0</v>
          </cell>
          <cell r="K12006">
            <v>0</v>
          </cell>
          <cell r="L12006">
            <v>0</v>
          </cell>
          <cell r="M12006">
            <v>0</v>
          </cell>
          <cell r="N12006">
            <v>0</v>
          </cell>
          <cell r="O12006" t="str">
            <v>+++</v>
          </cell>
        </row>
        <row r="12007">
          <cell r="A12007" t="str">
            <v>680.40.85.005-8900.22</v>
          </cell>
          <cell r="B12007" t="str">
            <v>680</v>
          </cell>
          <cell r="C12007" t="str">
            <v>40</v>
          </cell>
          <cell r="D12007" t="str">
            <v>85</v>
          </cell>
          <cell r="E12007" t="str">
            <v>005</v>
          </cell>
          <cell r="F12007" t="str">
            <v>8900.22</v>
          </cell>
          <cell r="G12007" t="str">
            <v>Debt Service-Principal 2012 Issue</v>
          </cell>
          <cell r="H12007">
            <v>552080</v>
          </cell>
          <cell r="I12007">
            <v>0</v>
          </cell>
          <cell r="J12007">
            <v>552080</v>
          </cell>
          <cell r="K12007">
            <v>0</v>
          </cell>
          <cell r="L12007">
            <v>0</v>
          </cell>
          <cell r="M12007">
            <v>0</v>
          </cell>
          <cell r="N12007">
            <v>552080</v>
          </cell>
          <cell r="O12007">
            <v>0</v>
          </cell>
        </row>
        <row r="12008">
          <cell r="A12008" t="str">
            <v>680.40.85.005-8910.02</v>
          </cell>
          <cell r="B12008" t="str">
            <v>680</v>
          </cell>
          <cell r="C12008" t="str">
            <v>40</v>
          </cell>
          <cell r="D12008" t="str">
            <v>85</v>
          </cell>
          <cell r="E12008" t="str">
            <v>005</v>
          </cell>
          <cell r="F12008" t="str">
            <v>8910.02</v>
          </cell>
          <cell r="G12008" t="str">
            <v>Debt Service-Interest LaSalle-Viron</v>
          </cell>
          <cell r="H12008">
            <v>0</v>
          </cell>
          <cell r="I12008">
            <v>0</v>
          </cell>
          <cell r="J12008">
            <v>0</v>
          </cell>
          <cell r="K12008">
            <v>0</v>
          </cell>
          <cell r="L12008">
            <v>0</v>
          </cell>
          <cell r="M12008">
            <v>0</v>
          </cell>
          <cell r="N12008">
            <v>0</v>
          </cell>
          <cell r="O12008" t="str">
            <v>+++</v>
          </cell>
        </row>
        <row r="12009">
          <cell r="A12009" t="str">
            <v>680.40.85.005-8910.04</v>
          </cell>
          <cell r="B12009" t="str">
            <v>680</v>
          </cell>
          <cell r="C12009" t="str">
            <v>40</v>
          </cell>
          <cell r="D12009" t="str">
            <v>85</v>
          </cell>
          <cell r="E12009" t="str">
            <v>005</v>
          </cell>
          <cell r="F12009" t="str">
            <v>8910.04</v>
          </cell>
          <cell r="G12009" t="str">
            <v>Debt Service-Interest State Energy Commission #2</v>
          </cell>
          <cell r="H12009">
            <v>0</v>
          </cell>
          <cell r="I12009">
            <v>0</v>
          </cell>
          <cell r="J12009">
            <v>0</v>
          </cell>
          <cell r="K12009">
            <v>0</v>
          </cell>
          <cell r="L12009">
            <v>0</v>
          </cell>
          <cell r="M12009">
            <v>0</v>
          </cell>
          <cell r="N12009">
            <v>0</v>
          </cell>
          <cell r="O12009" t="str">
            <v>+++</v>
          </cell>
        </row>
        <row r="12010">
          <cell r="A12010" t="str">
            <v>680.40.85.005-8910.09</v>
          </cell>
          <cell r="B12010" t="str">
            <v>680</v>
          </cell>
          <cell r="C12010" t="str">
            <v>40</v>
          </cell>
          <cell r="D12010" t="str">
            <v>85</v>
          </cell>
          <cell r="E12010" t="str">
            <v>005</v>
          </cell>
          <cell r="F12010" t="str">
            <v>8910.09</v>
          </cell>
          <cell r="G12010" t="str">
            <v>Debt Service-Interest 2003</v>
          </cell>
          <cell r="H12010">
            <v>0</v>
          </cell>
          <cell r="I12010">
            <v>0</v>
          </cell>
          <cell r="J12010">
            <v>0</v>
          </cell>
          <cell r="K12010">
            <v>0</v>
          </cell>
          <cell r="L12010">
            <v>0</v>
          </cell>
          <cell r="M12010">
            <v>0</v>
          </cell>
          <cell r="N12010">
            <v>0</v>
          </cell>
          <cell r="O12010" t="str">
            <v>+++</v>
          </cell>
        </row>
        <row r="12011">
          <cell r="A12011" t="str">
            <v>680.40.85.005-8910.22</v>
          </cell>
          <cell r="B12011" t="str">
            <v>680</v>
          </cell>
          <cell r="C12011" t="str">
            <v>40</v>
          </cell>
          <cell r="D12011" t="str">
            <v>85</v>
          </cell>
          <cell r="E12011" t="str">
            <v>005</v>
          </cell>
          <cell r="F12011" t="str">
            <v>8910.22</v>
          </cell>
          <cell r="G12011" t="str">
            <v>Debt Service-Interest 2012</v>
          </cell>
          <cell r="H12011">
            <v>582465</v>
          </cell>
          <cell r="I12011">
            <v>0</v>
          </cell>
          <cell r="J12011">
            <v>582465</v>
          </cell>
          <cell r="K12011">
            <v>0</v>
          </cell>
          <cell r="L12011">
            <v>0</v>
          </cell>
          <cell r="M12011">
            <v>0</v>
          </cell>
          <cell r="N12011">
            <v>582465</v>
          </cell>
          <cell r="O12011">
            <v>0</v>
          </cell>
        </row>
        <row r="12012">
          <cell r="A12012" t="str">
            <v>680.40.85.005-8910.99</v>
          </cell>
          <cell r="B12012" t="str">
            <v>680</v>
          </cell>
          <cell r="C12012" t="str">
            <v>40</v>
          </cell>
          <cell r="D12012" t="str">
            <v>85</v>
          </cell>
          <cell r="E12012" t="str">
            <v>005</v>
          </cell>
          <cell r="F12012" t="str">
            <v>8910.99</v>
          </cell>
          <cell r="G12012" t="str">
            <v>Debt Service-Interest Capitalized Interest</v>
          </cell>
          <cell r="H12012">
            <v>0</v>
          </cell>
          <cell r="I12012">
            <v>0</v>
          </cell>
          <cell r="J12012">
            <v>0</v>
          </cell>
          <cell r="K12012">
            <v>0</v>
          </cell>
          <cell r="L12012">
            <v>0</v>
          </cell>
          <cell r="M12012">
            <v>0</v>
          </cell>
          <cell r="N12012">
            <v>0</v>
          </cell>
          <cell r="O12012" t="str">
            <v>+++</v>
          </cell>
        </row>
        <row r="12013">
          <cell r="A12013" t="str">
            <v>680.40.85.005-8920.01</v>
          </cell>
          <cell r="B12013" t="str">
            <v>680</v>
          </cell>
          <cell r="C12013" t="str">
            <v>40</v>
          </cell>
          <cell r="D12013" t="str">
            <v>85</v>
          </cell>
          <cell r="E12013" t="str">
            <v>005</v>
          </cell>
          <cell r="F12013" t="str">
            <v>8920.01</v>
          </cell>
          <cell r="G12013" t="str">
            <v>Debt Service-Other Costs Admin/Audit Fees</v>
          </cell>
          <cell r="H12013">
            <v>680</v>
          </cell>
          <cell r="I12013">
            <v>0</v>
          </cell>
          <cell r="J12013">
            <v>680</v>
          </cell>
          <cell r="K12013">
            <v>0</v>
          </cell>
          <cell r="L12013">
            <v>0</v>
          </cell>
          <cell r="M12013">
            <v>0</v>
          </cell>
          <cell r="N12013">
            <v>680</v>
          </cell>
          <cell r="O12013">
            <v>0</v>
          </cell>
        </row>
        <row r="12014">
          <cell r="A12014" t="str">
            <v>680.40.85.005-8920.02</v>
          </cell>
          <cell r="B12014" t="str">
            <v>680</v>
          </cell>
          <cell r="C12014" t="str">
            <v>40</v>
          </cell>
          <cell r="D12014" t="str">
            <v>85</v>
          </cell>
          <cell r="E12014" t="str">
            <v>005</v>
          </cell>
          <cell r="F12014" t="str">
            <v>8920.02</v>
          </cell>
          <cell r="G12014" t="str">
            <v>Debt Service-Other Costs Bond Issuance Costs</v>
          </cell>
          <cell r="H12014">
            <v>0</v>
          </cell>
          <cell r="I12014">
            <v>0</v>
          </cell>
          <cell r="J12014">
            <v>0</v>
          </cell>
          <cell r="K12014">
            <v>0</v>
          </cell>
          <cell r="L12014">
            <v>0</v>
          </cell>
          <cell r="M12014">
            <v>0</v>
          </cell>
          <cell r="N12014">
            <v>0</v>
          </cell>
          <cell r="O12014" t="str">
            <v>+++</v>
          </cell>
        </row>
        <row r="12015">
          <cell r="A12015" t="str">
            <v>680.40.85.005-8920.04</v>
          </cell>
          <cell r="B12015" t="str">
            <v>680</v>
          </cell>
          <cell r="C12015" t="str">
            <v>40</v>
          </cell>
          <cell r="D12015" t="str">
            <v>85</v>
          </cell>
          <cell r="E12015" t="str">
            <v>005</v>
          </cell>
          <cell r="F12015" t="str">
            <v>8920.04</v>
          </cell>
          <cell r="G12015" t="str">
            <v>Debt Service-Other Costs Amortization of Discount</v>
          </cell>
          <cell r="H12015">
            <v>0</v>
          </cell>
          <cell r="I12015">
            <v>0</v>
          </cell>
          <cell r="J12015">
            <v>0</v>
          </cell>
          <cell r="K12015">
            <v>0</v>
          </cell>
          <cell r="L12015">
            <v>0</v>
          </cell>
          <cell r="M12015">
            <v>0</v>
          </cell>
          <cell r="N12015">
            <v>0</v>
          </cell>
          <cell r="O12015" t="str">
            <v>+++</v>
          </cell>
        </row>
        <row r="12016">
          <cell r="A12016" t="str">
            <v>680.40.85.015-5000.01</v>
          </cell>
          <cell r="B12016" t="str">
            <v>680</v>
          </cell>
          <cell r="C12016" t="str">
            <v>40</v>
          </cell>
          <cell r="D12016" t="str">
            <v>85</v>
          </cell>
          <cell r="E12016" t="str">
            <v>015</v>
          </cell>
          <cell r="F12016" t="str">
            <v>5000.01</v>
          </cell>
          <cell r="G12016" t="str">
            <v>Salaries Regular</v>
          </cell>
          <cell r="H12016">
            <v>538459</v>
          </cell>
          <cell r="I12016">
            <v>0</v>
          </cell>
          <cell r="J12016">
            <v>538459</v>
          </cell>
          <cell r="K12016">
            <v>0</v>
          </cell>
          <cell r="L12016">
            <v>0</v>
          </cell>
          <cell r="M12016">
            <v>118228.48</v>
          </cell>
          <cell r="N12016">
            <v>420230.52</v>
          </cell>
          <cell r="O12016">
            <v>0.22</v>
          </cell>
        </row>
        <row r="12017">
          <cell r="A12017" t="str">
            <v>680.40.85.015-5000.02</v>
          </cell>
          <cell r="B12017" t="str">
            <v>680</v>
          </cell>
          <cell r="C12017" t="str">
            <v>40</v>
          </cell>
          <cell r="D12017" t="str">
            <v>85</v>
          </cell>
          <cell r="E12017" t="str">
            <v>015</v>
          </cell>
          <cell r="F12017" t="str">
            <v>5000.02</v>
          </cell>
          <cell r="G12017" t="str">
            <v>Salaries Part Time</v>
          </cell>
          <cell r="H12017">
            <v>18000</v>
          </cell>
          <cell r="I12017">
            <v>0</v>
          </cell>
          <cell r="J12017">
            <v>18000</v>
          </cell>
          <cell r="K12017">
            <v>0</v>
          </cell>
          <cell r="L12017">
            <v>0</v>
          </cell>
          <cell r="M12017">
            <v>0</v>
          </cell>
          <cell r="N12017">
            <v>18000</v>
          </cell>
          <cell r="O12017">
            <v>0</v>
          </cell>
        </row>
        <row r="12018">
          <cell r="A12018" t="str">
            <v>680.40.85.015-5000.03</v>
          </cell>
          <cell r="B12018" t="str">
            <v>680</v>
          </cell>
          <cell r="C12018" t="str">
            <v>40</v>
          </cell>
          <cell r="D12018" t="str">
            <v>85</v>
          </cell>
          <cell r="E12018" t="str">
            <v>015</v>
          </cell>
          <cell r="F12018" t="str">
            <v>5000.03</v>
          </cell>
          <cell r="G12018" t="str">
            <v>Salaries Overtime</v>
          </cell>
          <cell r="H12018">
            <v>5150</v>
          </cell>
          <cell r="I12018">
            <v>0</v>
          </cell>
          <cell r="J12018">
            <v>5150</v>
          </cell>
          <cell r="K12018">
            <v>0</v>
          </cell>
          <cell r="L12018">
            <v>0</v>
          </cell>
          <cell r="M12018">
            <v>0</v>
          </cell>
          <cell r="N12018">
            <v>5150</v>
          </cell>
          <cell r="O12018">
            <v>0</v>
          </cell>
        </row>
        <row r="12019">
          <cell r="A12019" t="str">
            <v>680.40.85.015-5000.04</v>
          </cell>
          <cell r="B12019" t="str">
            <v>680</v>
          </cell>
          <cell r="C12019" t="str">
            <v>40</v>
          </cell>
          <cell r="D12019" t="str">
            <v>85</v>
          </cell>
          <cell r="E12019" t="str">
            <v>015</v>
          </cell>
          <cell r="F12019" t="str">
            <v>5000.04</v>
          </cell>
          <cell r="G12019" t="str">
            <v>Salaries Holiday Pay</v>
          </cell>
          <cell r="H12019">
            <v>0</v>
          </cell>
          <cell r="I12019">
            <v>0</v>
          </cell>
          <cell r="J12019">
            <v>0</v>
          </cell>
          <cell r="K12019">
            <v>0</v>
          </cell>
          <cell r="L12019">
            <v>0</v>
          </cell>
          <cell r="M12019">
            <v>0</v>
          </cell>
          <cell r="N12019">
            <v>0</v>
          </cell>
          <cell r="O12019" t="str">
            <v>+++</v>
          </cell>
        </row>
        <row r="12020">
          <cell r="A12020" t="str">
            <v>680.40.85.015-5000.06</v>
          </cell>
          <cell r="B12020" t="str">
            <v>680</v>
          </cell>
          <cell r="C12020" t="str">
            <v>40</v>
          </cell>
          <cell r="D12020" t="str">
            <v>85</v>
          </cell>
          <cell r="E12020" t="str">
            <v>015</v>
          </cell>
          <cell r="F12020" t="str">
            <v>5000.06</v>
          </cell>
          <cell r="G12020" t="str">
            <v>Salaries Out of Class</v>
          </cell>
          <cell r="H12020">
            <v>0</v>
          </cell>
          <cell r="I12020">
            <v>0</v>
          </cell>
          <cell r="J12020">
            <v>0</v>
          </cell>
          <cell r="K12020">
            <v>0</v>
          </cell>
          <cell r="L12020">
            <v>0</v>
          </cell>
          <cell r="M12020">
            <v>0</v>
          </cell>
          <cell r="N12020">
            <v>0</v>
          </cell>
          <cell r="O12020" t="str">
            <v>+++</v>
          </cell>
        </row>
        <row r="12021">
          <cell r="A12021" t="str">
            <v>680.40.85.015-5000.07</v>
          </cell>
          <cell r="B12021" t="str">
            <v>680</v>
          </cell>
          <cell r="C12021" t="str">
            <v>40</v>
          </cell>
          <cell r="D12021" t="str">
            <v>85</v>
          </cell>
          <cell r="E12021" t="str">
            <v>015</v>
          </cell>
          <cell r="F12021" t="str">
            <v>5000.07</v>
          </cell>
          <cell r="G12021" t="str">
            <v>Salaries Admin Leave Pay</v>
          </cell>
          <cell r="H12021">
            <v>6175</v>
          </cell>
          <cell r="I12021">
            <v>0</v>
          </cell>
          <cell r="J12021">
            <v>6175</v>
          </cell>
          <cell r="K12021">
            <v>0</v>
          </cell>
          <cell r="L12021">
            <v>0</v>
          </cell>
          <cell r="M12021">
            <v>4125.28</v>
          </cell>
          <cell r="N12021">
            <v>2049.7199999999998</v>
          </cell>
          <cell r="O12021">
            <v>0.67</v>
          </cell>
        </row>
        <row r="12022">
          <cell r="A12022" t="str">
            <v>680.40.85.015-5000.08</v>
          </cell>
          <cell r="B12022" t="str">
            <v>680</v>
          </cell>
          <cell r="C12022" t="str">
            <v>40</v>
          </cell>
          <cell r="D12022" t="str">
            <v>85</v>
          </cell>
          <cell r="E12022" t="str">
            <v>015</v>
          </cell>
          <cell r="F12022" t="str">
            <v>5000.08</v>
          </cell>
          <cell r="G12022" t="str">
            <v>Salaries Longevity Pay</v>
          </cell>
          <cell r="H12022">
            <v>3044</v>
          </cell>
          <cell r="I12022">
            <v>0</v>
          </cell>
          <cell r="J12022">
            <v>3044</v>
          </cell>
          <cell r="K12022">
            <v>0</v>
          </cell>
          <cell r="L12022">
            <v>0</v>
          </cell>
          <cell r="M12022">
            <v>2580.1999999999998</v>
          </cell>
          <cell r="N12022">
            <v>463.8</v>
          </cell>
          <cell r="O12022">
            <v>0.85</v>
          </cell>
        </row>
        <row r="12023">
          <cell r="A12023" t="str">
            <v>680.40.85.015-5000.10</v>
          </cell>
          <cell r="B12023" t="str">
            <v>680</v>
          </cell>
          <cell r="C12023" t="str">
            <v>40</v>
          </cell>
          <cell r="D12023" t="str">
            <v>85</v>
          </cell>
          <cell r="E12023" t="str">
            <v>015</v>
          </cell>
          <cell r="F12023" t="str">
            <v>5000.10</v>
          </cell>
          <cell r="G12023" t="str">
            <v>Salaries Furloughs</v>
          </cell>
          <cell r="H12023">
            <v>0</v>
          </cell>
          <cell r="I12023">
            <v>0</v>
          </cell>
          <cell r="J12023">
            <v>0</v>
          </cell>
          <cell r="K12023">
            <v>0</v>
          </cell>
          <cell r="L12023">
            <v>0</v>
          </cell>
          <cell r="M12023">
            <v>0</v>
          </cell>
          <cell r="N12023">
            <v>0</v>
          </cell>
          <cell r="O12023" t="str">
            <v>+++</v>
          </cell>
        </row>
        <row r="12024">
          <cell r="A12024" t="str">
            <v>680.40.85.015-5000.11</v>
          </cell>
          <cell r="B12024" t="str">
            <v>680</v>
          </cell>
          <cell r="C12024" t="str">
            <v>40</v>
          </cell>
          <cell r="D12024" t="str">
            <v>85</v>
          </cell>
          <cell r="E12024" t="str">
            <v>015</v>
          </cell>
          <cell r="F12024" t="str">
            <v>5000.11</v>
          </cell>
          <cell r="G12024" t="str">
            <v>Salaries Worker's Comp</v>
          </cell>
          <cell r="H12024">
            <v>0</v>
          </cell>
          <cell r="I12024">
            <v>0</v>
          </cell>
          <cell r="J12024">
            <v>0</v>
          </cell>
          <cell r="K12024">
            <v>0</v>
          </cell>
          <cell r="L12024">
            <v>0</v>
          </cell>
          <cell r="M12024">
            <v>922.24</v>
          </cell>
          <cell r="N12024">
            <v>-922.24</v>
          </cell>
          <cell r="O12024" t="str">
            <v>+++</v>
          </cell>
        </row>
        <row r="12025">
          <cell r="A12025" t="str">
            <v>680.40.85.015-5000.12</v>
          </cell>
          <cell r="B12025" t="str">
            <v>680</v>
          </cell>
          <cell r="C12025" t="str">
            <v>40</v>
          </cell>
          <cell r="D12025" t="str">
            <v>85</v>
          </cell>
          <cell r="E12025" t="str">
            <v>015</v>
          </cell>
          <cell r="F12025" t="str">
            <v>5000.12</v>
          </cell>
          <cell r="G12025" t="str">
            <v>Salaries Compensated Absences</v>
          </cell>
          <cell r="H12025">
            <v>0</v>
          </cell>
          <cell r="I12025">
            <v>0</v>
          </cell>
          <cell r="J12025">
            <v>0</v>
          </cell>
          <cell r="K12025">
            <v>0</v>
          </cell>
          <cell r="L12025">
            <v>0</v>
          </cell>
          <cell r="M12025">
            <v>0</v>
          </cell>
          <cell r="N12025">
            <v>0</v>
          </cell>
          <cell r="O12025" t="str">
            <v>+++</v>
          </cell>
        </row>
        <row r="12026">
          <cell r="A12026" t="str">
            <v>680.40.85.015-5000.99</v>
          </cell>
          <cell r="B12026" t="str">
            <v>680</v>
          </cell>
          <cell r="C12026" t="str">
            <v>40</v>
          </cell>
          <cell r="D12026" t="str">
            <v>85</v>
          </cell>
          <cell r="E12026" t="str">
            <v>015</v>
          </cell>
          <cell r="F12026" t="str">
            <v>5000.99</v>
          </cell>
          <cell r="G12026" t="str">
            <v>Salaries New Personnel Requests</v>
          </cell>
          <cell r="H12026">
            <v>84820</v>
          </cell>
          <cell r="I12026">
            <v>0</v>
          </cell>
          <cell r="J12026">
            <v>84820</v>
          </cell>
          <cell r="K12026">
            <v>0</v>
          </cell>
          <cell r="L12026">
            <v>0</v>
          </cell>
          <cell r="M12026">
            <v>0</v>
          </cell>
          <cell r="N12026">
            <v>84820</v>
          </cell>
          <cell r="O12026">
            <v>0</v>
          </cell>
        </row>
        <row r="12027">
          <cell r="A12027" t="str">
            <v>680.40.85.015-5100.00</v>
          </cell>
          <cell r="B12027" t="str">
            <v>680</v>
          </cell>
          <cell r="C12027" t="str">
            <v>40</v>
          </cell>
          <cell r="D12027" t="str">
            <v>85</v>
          </cell>
          <cell r="E12027" t="str">
            <v>015</v>
          </cell>
          <cell r="F12027" t="str">
            <v>5100.00</v>
          </cell>
          <cell r="G12027" t="str">
            <v>Benefits PERS Pool Liability</v>
          </cell>
          <cell r="H12027">
            <v>100220</v>
          </cell>
          <cell r="I12027">
            <v>0</v>
          </cell>
          <cell r="J12027">
            <v>100220</v>
          </cell>
          <cell r="K12027">
            <v>0</v>
          </cell>
          <cell r="L12027">
            <v>0</v>
          </cell>
          <cell r="M12027">
            <v>24605.45</v>
          </cell>
          <cell r="N12027">
            <v>75614.55</v>
          </cell>
          <cell r="O12027">
            <v>0.25</v>
          </cell>
        </row>
        <row r="12028">
          <cell r="A12028" t="str">
            <v>680.40.85.015-5100.01</v>
          </cell>
          <cell r="B12028" t="str">
            <v>680</v>
          </cell>
          <cell r="C12028" t="str">
            <v>40</v>
          </cell>
          <cell r="D12028" t="str">
            <v>85</v>
          </cell>
          <cell r="E12028" t="str">
            <v>015</v>
          </cell>
          <cell r="F12028" t="str">
            <v>5100.01</v>
          </cell>
          <cell r="G12028" t="str">
            <v>Benefits Retirement</v>
          </cell>
          <cell r="H12028">
            <v>35460</v>
          </cell>
          <cell r="I12028">
            <v>0</v>
          </cell>
          <cell r="J12028">
            <v>35460</v>
          </cell>
          <cell r="K12028">
            <v>0</v>
          </cell>
          <cell r="L12028">
            <v>0</v>
          </cell>
          <cell r="M12028">
            <v>8928.06</v>
          </cell>
          <cell r="N12028">
            <v>26531.94</v>
          </cell>
          <cell r="O12028">
            <v>0.25</v>
          </cell>
        </row>
        <row r="12029">
          <cell r="A12029" t="str">
            <v>680.40.85.015-5100.02</v>
          </cell>
          <cell r="B12029" t="str">
            <v>680</v>
          </cell>
          <cell r="C12029" t="str">
            <v>40</v>
          </cell>
          <cell r="D12029" t="str">
            <v>85</v>
          </cell>
          <cell r="E12029" t="str">
            <v>015</v>
          </cell>
          <cell r="F12029" t="str">
            <v>5100.02</v>
          </cell>
          <cell r="G12029" t="str">
            <v>Benefits Health Insurance</v>
          </cell>
          <cell r="H12029">
            <v>47300</v>
          </cell>
          <cell r="I12029">
            <v>0</v>
          </cell>
          <cell r="J12029">
            <v>47300</v>
          </cell>
          <cell r="K12029">
            <v>0</v>
          </cell>
          <cell r="L12029">
            <v>0</v>
          </cell>
          <cell r="M12029">
            <v>9008.4</v>
          </cell>
          <cell r="N12029">
            <v>38291.599999999999</v>
          </cell>
          <cell r="O12029">
            <v>0.19</v>
          </cell>
        </row>
        <row r="12030">
          <cell r="A12030" t="str">
            <v>680.40.85.015-5100.03</v>
          </cell>
          <cell r="B12030" t="str">
            <v>680</v>
          </cell>
          <cell r="C12030" t="str">
            <v>40</v>
          </cell>
          <cell r="D12030" t="str">
            <v>85</v>
          </cell>
          <cell r="E12030" t="str">
            <v>015</v>
          </cell>
          <cell r="F12030" t="str">
            <v>5100.03</v>
          </cell>
          <cell r="G12030" t="str">
            <v>Benefits Dental Insurance</v>
          </cell>
          <cell r="H12030">
            <v>6810</v>
          </cell>
          <cell r="I12030">
            <v>0</v>
          </cell>
          <cell r="J12030">
            <v>6810</v>
          </cell>
          <cell r="K12030">
            <v>0</v>
          </cell>
          <cell r="L12030">
            <v>0</v>
          </cell>
          <cell r="M12030">
            <v>1289.3399999999999</v>
          </cell>
          <cell r="N12030">
            <v>5520.66</v>
          </cell>
          <cell r="O12030">
            <v>0.19</v>
          </cell>
        </row>
        <row r="12031">
          <cell r="A12031" t="str">
            <v>680.40.85.015-5100.04</v>
          </cell>
          <cell r="B12031" t="str">
            <v>680</v>
          </cell>
          <cell r="C12031" t="str">
            <v>40</v>
          </cell>
          <cell r="D12031" t="str">
            <v>85</v>
          </cell>
          <cell r="E12031" t="str">
            <v>015</v>
          </cell>
          <cell r="F12031" t="str">
            <v>5100.04</v>
          </cell>
          <cell r="G12031" t="str">
            <v>Benefits Vision Insurance</v>
          </cell>
          <cell r="H12031">
            <v>1055</v>
          </cell>
          <cell r="I12031">
            <v>0</v>
          </cell>
          <cell r="J12031">
            <v>1055</v>
          </cell>
          <cell r="K12031">
            <v>0</v>
          </cell>
          <cell r="L12031">
            <v>0</v>
          </cell>
          <cell r="M12031">
            <v>221.76</v>
          </cell>
          <cell r="N12031">
            <v>833.24</v>
          </cell>
          <cell r="O12031">
            <v>0.21</v>
          </cell>
        </row>
        <row r="12032">
          <cell r="A12032" t="str">
            <v>680.40.85.015-5100.05</v>
          </cell>
          <cell r="B12032" t="str">
            <v>680</v>
          </cell>
          <cell r="C12032" t="str">
            <v>40</v>
          </cell>
          <cell r="D12032" t="str">
            <v>85</v>
          </cell>
          <cell r="E12032" t="str">
            <v>015</v>
          </cell>
          <cell r="F12032" t="str">
            <v>5100.05</v>
          </cell>
          <cell r="G12032" t="str">
            <v>Benefits Life Insurance</v>
          </cell>
          <cell r="H12032">
            <v>910</v>
          </cell>
          <cell r="I12032">
            <v>0</v>
          </cell>
          <cell r="J12032">
            <v>910</v>
          </cell>
          <cell r="K12032">
            <v>0</v>
          </cell>
          <cell r="L12032">
            <v>0</v>
          </cell>
          <cell r="M12032">
            <v>191.75</v>
          </cell>
          <cell r="N12032">
            <v>718.25</v>
          </cell>
          <cell r="O12032">
            <v>0.21</v>
          </cell>
        </row>
        <row r="12033">
          <cell r="A12033" t="str">
            <v>680.40.85.015-5100.06</v>
          </cell>
          <cell r="B12033" t="str">
            <v>680</v>
          </cell>
          <cell r="C12033" t="str">
            <v>40</v>
          </cell>
          <cell r="D12033" t="str">
            <v>85</v>
          </cell>
          <cell r="E12033" t="str">
            <v>015</v>
          </cell>
          <cell r="F12033" t="str">
            <v>5100.06</v>
          </cell>
          <cell r="G12033" t="str">
            <v>Benefits Worker's Comp</v>
          </cell>
          <cell r="H12033">
            <v>18450</v>
          </cell>
          <cell r="I12033">
            <v>0</v>
          </cell>
          <cell r="J12033">
            <v>18450</v>
          </cell>
          <cell r="K12033">
            <v>0</v>
          </cell>
          <cell r="L12033">
            <v>0</v>
          </cell>
          <cell r="M12033">
            <v>0</v>
          </cell>
          <cell r="N12033">
            <v>18450</v>
          </cell>
          <cell r="O12033">
            <v>0</v>
          </cell>
        </row>
        <row r="12034">
          <cell r="A12034" t="str">
            <v>680.40.85.015-5100.07</v>
          </cell>
          <cell r="B12034" t="str">
            <v>680</v>
          </cell>
          <cell r="C12034" t="str">
            <v>40</v>
          </cell>
          <cell r="D12034" t="str">
            <v>85</v>
          </cell>
          <cell r="E12034" t="str">
            <v>015</v>
          </cell>
          <cell r="F12034" t="str">
            <v>5100.07</v>
          </cell>
          <cell r="G12034" t="str">
            <v>Benefits Long Term Disability</v>
          </cell>
          <cell r="H12034">
            <v>3110</v>
          </cell>
          <cell r="I12034">
            <v>0</v>
          </cell>
          <cell r="J12034">
            <v>3110</v>
          </cell>
          <cell r="K12034">
            <v>0</v>
          </cell>
          <cell r="L12034">
            <v>0</v>
          </cell>
          <cell r="M12034">
            <v>515.53</v>
          </cell>
          <cell r="N12034">
            <v>2594.4699999999998</v>
          </cell>
          <cell r="O12034">
            <v>0.17</v>
          </cell>
        </row>
        <row r="12035">
          <cell r="A12035" t="str">
            <v>680.40.85.015-5100.08</v>
          </cell>
          <cell r="B12035" t="str">
            <v>680</v>
          </cell>
          <cell r="C12035" t="str">
            <v>40</v>
          </cell>
          <cell r="D12035" t="str">
            <v>85</v>
          </cell>
          <cell r="E12035" t="str">
            <v>015</v>
          </cell>
          <cell r="F12035" t="str">
            <v>5100.08</v>
          </cell>
          <cell r="G12035" t="str">
            <v>Benefits Deferred Compensation</v>
          </cell>
          <cell r="H12035">
            <v>670</v>
          </cell>
          <cell r="I12035">
            <v>0</v>
          </cell>
          <cell r="J12035">
            <v>670</v>
          </cell>
          <cell r="K12035">
            <v>0</v>
          </cell>
          <cell r="L12035">
            <v>0</v>
          </cell>
          <cell r="M12035">
            <v>759.01</v>
          </cell>
          <cell r="N12035">
            <v>-89.01</v>
          </cell>
          <cell r="O12035">
            <v>1.1299999999999999</v>
          </cell>
        </row>
        <row r="12036">
          <cell r="A12036" t="str">
            <v>680.40.85.015-5100.09</v>
          </cell>
          <cell r="B12036" t="str">
            <v>680</v>
          </cell>
          <cell r="C12036" t="str">
            <v>40</v>
          </cell>
          <cell r="D12036" t="str">
            <v>85</v>
          </cell>
          <cell r="E12036" t="str">
            <v>015</v>
          </cell>
          <cell r="F12036" t="str">
            <v>5100.09</v>
          </cell>
          <cell r="G12036" t="str">
            <v>Benefits Unemployment Insurance</v>
          </cell>
          <cell r="H12036">
            <v>0</v>
          </cell>
          <cell r="I12036">
            <v>0</v>
          </cell>
          <cell r="J12036">
            <v>0</v>
          </cell>
          <cell r="K12036">
            <v>0</v>
          </cell>
          <cell r="L12036">
            <v>0</v>
          </cell>
          <cell r="M12036">
            <v>0</v>
          </cell>
          <cell r="N12036">
            <v>0</v>
          </cell>
          <cell r="O12036" t="str">
            <v>+++</v>
          </cell>
        </row>
        <row r="12037">
          <cell r="A12037" t="str">
            <v>680.40.85.015-5100.10</v>
          </cell>
          <cell r="B12037" t="str">
            <v>680</v>
          </cell>
          <cell r="C12037" t="str">
            <v>40</v>
          </cell>
          <cell r="D12037" t="str">
            <v>85</v>
          </cell>
          <cell r="E12037" t="str">
            <v>015</v>
          </cell>
          <cell r="F12037" t="str">
            <v>5100.10</v>
          </cell>
          <cell r="G12037" t="str">
            <v>Benefits Uniform Allowance</v>
          </cell>
          <cell r="H12037">
            <v>0</v>
          </cell>
          <cell r="I12037">
            <v>0</v>
          </cell>
          <cell r="J12037">
            <v>0</v>
          </cell>
          <cell r="K12037">
            <v>0</v>
          </cell>
          <cell r="L12037">
            <v>0</v>
          </cell>
          <cell r="M12037">
            <v>0</v>
          </cell>
          <cell r="N12037">
            <v>0</v>
          </cell>
          <cell r="O12037" t="str">
            <v>+++</v>
          </cell>
        </row>
        <row r="12038">
          <cell r="A12038" t="str">
            <v>680.40.85.015-5100.11</v>
          </cell>
          <cell r="B12038" t="str">
            <v>680</v>
          </cell>
          <cell r="C12038" t="str">
            <v>40</v>
          </cell>
          <cell r="D12038" t="str">
            <v>85</v>
          </cell>
          <cell r="E12038" t="str">
            <v>015</v>
          </cell>
          <cell r="F12038" t="str">
            <v>5100.11</v>
          </cell>
          <cell r="G12038" t="str">
            <v>Benefits Medicare</v>
          </cell>
          <cell r="H12038">
            <v>8100</v>
          </cell>
          <cell r="I12038">
            <v>0</v>
          </cell>
          <cell r="J12038">
            <v>8100</v>
          </cell>
          <cell r="K12038">
            <v>0</v>
          </cell>
          <cell r="L12038">
            <v>0</v>
          </cell>
          <cell r="M12038">
            <v>1837.96</v>
          </cell>
          <cell r="N12038">
            <v>6262.04</v>
          </cell>
          <cell r="O12038">
            <v>0.23</v>
          </cell>
        </row>
        <row r="12039">
          <cell r="A12039" t="str">
            <v>680.40.85.015-5100.12</v>
          </cell>
          <cell r="B12039" t="str">
            <v>680</v>
          </cell>
          <cell r="C12039" t="str">
            <v>40</v>
          </cell>
          <cell r="D12039" t="str">
            <v>85</v>
          </cell>
          <cell r="E12039" t="str">
            <v>015</v>
          </cell>
          <cell r="F12039" t="str">
            <v>5100.12</v>
          </cell>
          <cell r="G12039" t="str">
            <v>Benefits Annual Physical Exam</v>
          </cell>
          <cell r="H12039">
            <v>3500</v>
          </cell>
          <cell r="I12039">
            <v>0</v>
          </cell>
          <cell r="J12039">
            <v>3500</v>
          </cell>
          <cell r="K12039">
            <v>0</v>
          </cell>
          <cell r="L12039">
            <v>0</v>
          </cell>
          <cell r="M12039">
            <v>130</v>
          </cell>
          <cell r="N12039">
            <v>3370</v>
          </cell>
          <cell r="O12039">
            <v>0.04</v>
          </cell>
        </row>
        <row r="12040">
          <cell r="A12040" t="str">
            <v>680.40.85.015-5100.15</v>
          </cell>
          <cell r="B12040" t="str">
            <v>680</v>
          </cell>
          <cell r="C12040" t="str">
            <v>40</v>
          </cell>
          <cell r="D12040" t="str">
            <v>85</v>
          </cell>
          <cell r="E12040" t="str">
            <v>015</v>
          </cell>
          <cell r="F12040" t="str">
            <v>5100.15</v>
          </cell>
          <cell r="G12040" t="str">
            <v>Benefits Cell Phone Allowance</v>
          </cell>
          <cell r="H12040">
            <v>1548</v>
          </cell>
          <cell r="I12040">
            <v>0</v>
          </cell>
          <cell r="J12040">
            <v>1548</v>
          </cell>
          <cell r="K12040">
            <v>0</v>
          </cell>
          <cell r="L12040">
            <v>0</v>
          </cell>
          <cell r="M12040">
            <v>387</v>
          </cell>
          <cell r="N12040">
            <v>1161</v>
          </cell>
          <cell r="O12040">
            <v>0.25</v>
          </cell>
        </row>
        <row r="12041">
          <cell r="A12041" t="str">
            <v>680.40.85.015-5100.17</v>
          </cell>
          <cell r="B12041" t="str">
            <v>680</v>
          </cell>
          <cell r="C12041" t="str">
            <v>40</v>
          </cell>
          <cell r="D12041" t="str">
            <v>85</v>
          </cell>
          <cell r="E12041" t="str">
            <v>015</v>
          </cell>
          <cell r="F12041" t="str">
            <v>5100.17</v>
          </cell>
          <cell r="G12041" t="str">
            <v>Benefits Other Post Employment Benefits</v>
          </cell>
          <cell r="H12041">
            <v>82640</v>
          </cell>
          <cell r="I12041">
            <v>0</v>
          </cell>
          <cell r="J12041">
            <v>82640</v>
          </cell>
          <cell r="K12041">
            <v>0</v>
          </cell>
          <cell r="L12041">
            <v>0</v>
          </cell>
          <cell r="M12041">
            <v>16151.69</v>
          </cell>
          <cell r="N12041">
            <v>66488.31</v>
          </cell>
          <cell r="O12041">
            <v>0.2</v>
          </cell>
        </row>
        <row r="12042">
          <cell r="A12042" t="str">
            <v>680.40.85.015-5100.98</v>
          </cell>
          <cell r="B12042" t="str">
            <v>680</v>
          </cell>
          <cell r="C12042" t="str">
            <v>40</v>
          </cell>
          <cell r="D12042" t="str">
            <v>85</v>
          </cell>
          <cell r="E12042" t="str">
            <v>015</v>
          </cell>
          <cell r="F12042" t="str">
            <v>5100.98</v>
          </cell>
          <cell r="G12042" t="str">
            <v>Benefits GASB 75 Expense</v>
          </cell>
          <cell r="H12042">
            <v>0</v>
          </cell>
          <cell r="I12042">
            <v>0</v>
          </cell>
          <cell r="J12042">
            <v>0</v>
          </cell>
          <cell r="K12042">
            <v>0</v>
          </cell>
          <cell r="L12042">
            <v>0</v>
          </cell>
          <cell r="M12042">
            <v>0</v>
          </cell>
          <cell r="N12042">
            <v>0</v>
          </cell>
          <cell r="O12042" t="str">
            <v>+++</v>
          </cell>
        </row>
        <row r="12043">
          <cell r="A12043" t="str">
            <v>680.40.85.015-5100.99</v>
          </cell>
          <cell r="B12043" t="str">
            <v>680</v>
          </cell>
          <cell r="C12043" t="str">
            <v>40</v>
          </cell>
          <cell r="D12043" t="str">
            <v>85</v>
          </cell>
          <cell r="E12043" t="str">
            <v>015</v>
          </cell>
          <cell r="F12043" t="str">
            <v>5100.99</v>
          </cell>
          <cell r="G12043" t="str">
            <v>Benefits Pension Expense</v>
          </cell>
          <cell r="H12043">
            <v>0</v>
          </cell>
          <cell r="I12043">
            <v>0</v>
          </cell>
          <cell r="J12043">
            <v>0</v>
          </cell>
          <cell r="K12043">
            <v>0</v>
          </cell>
          <cell r="L12043">
            <v>0</v>
          </cell>
          <cell r="M12043">
            <v>0</v>
          </cell>
          <cell r="N12043">
            <v>0</v>
          </cell>
          <cell r="O12043" t="str">
            <v>+++</v>
          </cell>
        </row>
        <row r="12044">
          <cell r="A12044" t="str">
            <v>680.40.85.015-6000.01</v>
          </cell>
          <cell r="B12044" t="str">
            <v>680</v>
          </cell>
          <cell r="C12044" t="str">
            <v>40</v>
          </cell>
          <cell r="D12044" t="str">
            <v>85</v>
          </cell>
          <cell r="E12044" t="str">
            <v>015</v>
          </cell>
          <cell r="F12044" t="str">
            <v>6000.01</v>
          </cell>
          <cell r="G12044" t="str">
            <v>Professional Services General</v>
          </cell>
          <cell r="H12044">
            <v>255850</v>
          </cell>
          <cell r="I12044">
            <v>0</v>
          </cell>
          <cell r="J12044">
            <v>255850</v>
          </cell>
          <cell r="K12044">
            <v>0</v>
          </cell>
          <cell r="L12044">
            <v>4800</v>
          </cell>
          <cell r="M12044">
            <v>73.13</v>
          </cell>
          <cell r="N12044">
            <v>250976.87</v>
          </cell>
          <cell r="O12044">
            <v>0.02</v>
          </cell>
        </row>
        <row r="12045">
          <cell r="A12045" t="str">
            <v>680.40.85.015-6000.09</v>
          </cell>
          <cell r="B12045" t="str">
            <v>680</v>
          </cell>
          <cell r="C12045" t="str">
            <v>40</v>
          </cell>
          <cell r="D12045" t="str">
            <v>85</v>
          </cell>
          <cell r="E12045" t="str">
            <v>015</v>
          </cell>
          <cell r="F12045" t="str">
            <v>6000.09</v>
          </cell>
          <cell r="G12045" t="str">
            <v>Professional Services Uniform</v>
          </cell>
          <cell r="H12045">
            <v>0</v>
          </cell>
          <cell r="I12045">
            <v>0</v>
          </cell>
          <cell r="J12045">
            <v>0</v>
          </cell>
          <cell r="K12045">
            <v>0</v>
          </cell>
          <cell r="L12045">
            <v>0</v>
          </cell>
          <cell r="M12045">
            <v>0</v>
          </cell>
          <cell r="N12045">
            <v>0</v>
          </cell>
          <cell r="O12045" t="str">
            <v>+++</v>
          </cell>
        </row>
        <row r="12046">
          <cell r="A12046" t="str">
            <v>680.40.85.015-6000.10</v>
          </cell>
          <cell r="B12046" t="str">
            <v>680</v>
          </cell>
          <cell r="C12046" t="str">
            <v>40</v>
          </cell>
          <cell r="D12046" t="str">
            <v>85</v>
          </cell>
          <cell r="E12046" t="str">
            <v>015</v>
          </cell>
          <cell r="F12046" t="str">
            <v>6000.10</v>
          </cell>
          <cell r="G12046" t="str">
            <v>Professional Services Consultant</v>
          </cell>
          <cell r="H12046">
            <v>5500</v>
          </cell>
          <cell r="I12046">
            <v>0</v>
          </cell>
          <cell r="J12046">
            <v>5500</v>
          </cell>
          <cell r="K12046">
            <v>0</v>
          </cell>
          <cell r="L12046">
            <v>0</v>
          </cell>
          <cell r="M12046">
            <v>0</v>
          </cell>
          <cell r="N12046">
            <v>5500</v>
          </cell>
          <cell r="O12046">
            <v>0</v>
          </cell>
        </row>
        <row r="12047">
          <cell r="A12047" t="str">
            <v>680.40.85.015-6000.12</v>
          </cell>
          <cell r="B12047" t="str">
            <v>680</v>
          </cell>
          <cell r="C12047" t="str">
            <v>40</v>
          </cell>
          <cell r="D12047" t="str">
            <v>85</v>
          </cell>
          <cell r="E12047" t="str">
            <v>015</v>
          </cell>
          <cell r="F12047" t="str">
            <v>6000.12</v>
          </cell>
          <cell r="G12047" t="str">
            <v>Professional Services Contract Services</v>
          </cell>
          <cell r="H12047">
            <v>2500</v>
          </cell>
          <cell r="I12047">
            <v>0</v>
          </cell>
          <cell r="J12047">
            <v>2500</v>
          </cell>
          <cell r="K12047">
            <v>0</v>
          </cell>
          <cell r="L12047">
            <v>0</v>
          </cell>
          <cell r="M12047">
            <v>590.19000000000005</v>
          </cell>
          <cell r="N12047">
            <v>1909.81</v>
          </cell>
          <cell r="O12047">
            <v>0.24</v>
          </cell>
        </row>
        <row r="12048">
          <cell r="A12048" t="str">
            <v>680.40.85.015-6000.15</v>
          </cell>
          <cell r="B12048" t="str">
            <v>680</v>
          </cell>
          <cell r="C12048" t="str">
            <v>40</v>
          </cell>
          <cell r="D12048" t="str">
            <v>85</v>
          </cell>
          <cell r="E12048" t="str">
            <v>015</v>
          </cell>
          <cell r="F12048" t="str">
            <v>6000.15</v>
          </cell>
          <cell r="G12048" t="str">
            <v>Professional Services Utility Statement Processing</v>
          </cell>
          <cell r="H12048">
            <v>0</v>
          </cell>
          <cell r="I12048">
            <v>0</v>
          </cell>
          <cell r="J12048">
            <v>0</v>
          </cell>
          <cell r="K12048">
            <v>0</v>
          </cell>
          <cell r="L12048">
            <v>0</v>
          </cell>
          <cell r="M12048">
            <v>0</v>
          </cell>
          <cell r="N12048">
            <v>0</v>
          </cell>
          <cell r="O12048" t="str">
            <v>+++</v>
          </cell>
        </row>
        <row r="12049">
          <cell r="A12049" t="str">
            <v>680.40.85.015-6000.18</v>
          </cell>
          <cell r="B12049" t="str">
            <v>680</v>
          </cell>
          <cell r="C12049" t="str">
            <v>40</v>
          </cell>
          <cell r="D12049" t="str">
            <v>85</v>
          </cell>
          <cell r="E12049" t="str">
            <v>015</v>
          </cell>
          <cell r="F12049" t="str">
            <v>6000.18</v>
          </cell>
          <cell r="G12049" t="str">
            <v>Professional Services Legal</v>
          </cell>
          <cell r="H12049">
            <v>0</v>
          </cell>
          <cell r="I12049">
            <v>0</v>
          </cell>
          <cell r="J12049">
            <v>0</v>
          </cell>
          <cell r="K12049">
            <v>0</v>
          </cell>
          <cell r="L12049">
            <v>0</v>
          </cell>
          <cell r="M12049">
            <v>76.5</v>
          </cell>
          <cell r="N12049">
            <v>-76.5</v>
          </cell>
          <cell r="O12049" t="str">
            <v>+++</v>
          </cell>
        </row>
        <row r="12050">
          <cell r="A12050" t="str">
            <v>680.40.85.015-6100.01</v>
          </cell>
          <cell r="B12050" t="str">
            <v>680</v>
          </cell>
          <cell r="C12050" t="str">
            <v>40</v>
          </cell>
          <cell r="D12050" t="str">
            <v>85</v>
          </cell>
          <cell r="E12050" t="str">
            <v>015</v>
          </cell>
          <cell r="F12050" t="str">
            <v>6100.01</v>
          </cell>
          <cell r="G12050" t="str">
            <v>Utilities Electric</v>
          </cell>
          <cell r="H12050">
            <v>0</v>
          </cell>
          <cell r="I12050">
            <v>0</v>
          </cell>
          <cell r="J12050">
            <v>0</v>
          </cell>
          <cell r="K12050">
            <v>0</v>
          </cell>
          <cell r="L12050">
            <v>0</v>
          </cell>
          <cell r="M12050">
            <v>0</v>
          </cell>
          <cell r="N12050">
            <v>0</v>
          </cell>
          <cell r="O12050" t="str">
            <v>+++</v>
          </cell>
        </row>
        <row r="12051">
          <cell r="A12051" t="str">
            <v>680.40.85.015-6100.02</v>
          </cell>
          <cell r="B12051" t="str">
            <v>680</v>
          </cell>
          <cell r="C12051" t="str">
            <v>40</v>
          </cell>
          <cell r="D12051" t="str">
            <v>85</v>
          </cell>
          <cell r="E12051" t="str">
            <v>015</v>
          </cell>
          <cell r="F12051" t="str">
            <v>6100.02</v>
          </cell>
          <cell r="G12051" t="str">
            <v>Utilities Telephone</v>
          </cell>
          <cell r="H12051">
            <v>9500</v>
          </cell>
          <cell r="I12051">
            <v>0</v>
          </cell>
          <cell r="J12051">
            <v>9500</v>
          </cell>
          <cell r="K12051">
            <v>0</v>
          </cell>
          <cell r="L12051">
            <v>0</v>
          </cell>
          <cell r="M12051">
            <v>1847.98</v>
          </cell>
          <cell r="N12051">
            <v>7652.02</v>
          </cell>
          <cell r="O12051">
            <v>0.19</v>
          </cell>
        </row>
        <row r="12052">
          <cell r="A12052" t="str">
            <v>680.40.85.015-6100.03</v>
          </cell>
          <cell r="B12052" t="str">
            <v>680</v>
          </cell>
          <cell r="C12052" t="str">
            <v>40</v>
          </cell>
          <cell r="D12052" t="str">
            <v>85</v>
          </cell>
          <cell r="E12052" t="str">
            <v>015</v>
          </cell>
          <cell r="F12052" t="str">
            <v>6100.03</v>
          </cell>
          <cell r="G12052" t="str">
            <v>Utilities Data Transmission / ISP</v>
          </cell>
          <cell r="H12052">
            <v>7200</v>
          </cell>
          <cell r="I12052">
            <v>0</v>
          </cell>
          <cell r="J12052">
            <v>7200</v>
          </cell>
          <cell r="K12052">
            <v>0</v>
          </cell>
          <cell r="L12052">
            <v>0</v>
          </cell>
          <cell r="M12052">
            <v>2598.9</v>
          </cell>
          <cell r="N12052">
            <v>4601.1000000000004</v>
          </cell>
          <cell r="O12052">
            <v>0.36</v>
          </cell>
        </row>
        <row r="12053">
          <cell r="A12053" t="str">
            <v>680.40.85.015-6200.01</v>
          </cell>
          <cell r="B12053" t="str">
            <v>680</v>
          </cell>
          <cell r="C12053" t="str">
            <v>40</v>
          </cell>
          <cell r="D12053" t="str">
            <v>85</v>
          </cell>
          <cell r="E12053" t="str">
            <v>015</v>
          </cell>
          <cell r="F12053" t="str">
            <v>6200.01</v>
          </cell>
          <cell r="G12053" t="str">
            <v>Supplies Office</v>
          </cell>
          <cell r="H12053">
            <v>5000</v>
          </cell>
          <cell r="I12053">
            <v>0</v>
          </cell>
          <cell r="J12053">
            <v>5000</v>
          </cell>
          <cell r="K12053">
            <v>0</v>
          </cell>
          <cell r="L12053">
            <v>0</v>
          </cell>
          <cell r="M12053">
            <v>502.18</v>
          </cell>
          <cell r="N12053">
            <v>4497.82</v>
          </cell>
          <cell r="O12053">
            <v>0.1</v>
          </cell>
        </row>
        <row r="12054">
          <cell r="A12054" t="str">
            <v>680.40.85.015-6200.02</v>
          </cell>
          <cell r="B12054" t="str">
            <v>680</v>
          </cell>
          <cell r="C12054" t="str">
            <v>40</v>
          </cell>
          <cell r="D12054" t="str">
            <v>85</v>
          </cell>
          <cell r="E12054" t="str">
            <v>015</v>
          </cell>
          <cell r="F12054" t="str">
            <v>6200.02</v>
          </cell>
          <cell r="G12054" t="str">
            <v>Supplies Special Department</v>
          </cell>
          <cell r="H12054">
            <v>6600</v>
          </cell>
          <cell r="I12054">
            <v>0</v>
          </cell>
          <cell r="J12054">
            <v>6600</v>
          </cell>
          <cell r="K12054">
            <v>0</v>
          </cell>
          <cell r="L12054">
            <v>0</v>
          </cell>
          <cell r="M12054">
            <v>2258.58</v>
          </cell>
          <cell r="N12054">
            <v>4341.42</v>
          </cell>
          <cell r="O12054">
            <v>0.34</v>
          </cell>
        </row>
        <row r="12055">
          <cell r="A12055" t="str">
            <v>680.40.85.015-6200.03</v>
          </cell>
          <cell r="B12055" t="str">
            <v>680</v>
          </cell>
          <cell r="C12055" t="str">
            <v>40</v>
          </cell>
          <cell r="D12055" t="str">
            <v>85</v>
          </cell>
          <cell r="E12055" t="str">
            <v>015</v>
          </cell>
          <cell r="F12055" t="str">
            <v>6200.03</v>
          </cell>
          <cell r="G12055" t="str">
            <v>Supplies Copier Maintenance &amp; Supplies</v>
          </cell>
          <cell r="H12055">
            <v>2500</v>
          </cell>
          <cell r="I12055">
            <v>0</v>
          </cell>
          <cell r="J12055">
            <v>2500</v>
          </cell>
          <cell r="K12055">
            <v>0</v>
          </cell>
          <cell r="L12055">
            <v>0</v>
          </cell>
          <cell r="M12055">
            <v>209.38</v>
          </cell>
          <cell r="N12055">
            <v>2290.62</v>
          </cell>
          <cell r="O12055">
            <v>0.08</v>
          </cell>
        </row>
        <row r="12056">
          <cell r="A12056" t="str">
            <v>680.40.85.015-6200.04</v>
          </cell>
          <cell r="B12056" t="str">
            <v>680</v>
          </cell>
          <cell r="C12056" t="str">
            <v>40</v>
          </cell>
          <cell r="D12056" t="str">
            <v>85</v>
          </cell>
          <cell r="E12056" t="str">
            <v>015</v>
          </cell>
          <cell r="F12056" t="str">
            <v>6200.04</v>
          </cell>
          <cell r="G12056" t="str">
            <v>Supplies Postage</v>
          </cell>
          <cell r="H12056">
            <v>6000</v>
          </cell>
          <cell r="I12056">
            <v>0</v>
          </cell>
          <cell r="J12056">
            <v>6000</v>
          </cell>
          <cell r="K12056">
            <v>0</v>
          </cell>
          <cell r="L12056">
            <v>0</v>
          </cell>
          <cell r="M12056">
            <v>802.91</v>
          </cell>
          <cell r="N12056">
            <v>5197.09</v>
          </cell>
          <cell r="O12056">
            <v>0.13</v>
          </cell>
        </row>
        <row r="12057">
          <cell r="A12057" t="str">
            <v>680.40.85.015-6200.05</v>
          </cell>
          <cell r="B12057" t="str">
            <v>680</v>
          </cell>
          <cell r="C12057" t="str">
            <v>40</v>
          </cell>
          <cell r="D12057" t="str">
            <v>85</v>
          </cell>
          <cell r="E12057" t="str">
            <v>015</v>
          </cell>
          <cell r="F12057" t="str">
            <v>6200.05</v>
          </cell>
          <cell r="G12057" t="str">
            <v>Supplies Gasoline</v>
          </cell>
          <cell r="H12057">
            <v>0</v>
          </cell>
          <cell r="I12057">
            <v>0</v>
          </cell>
          <cell r="J12057">
            <v>0</v>
          </cell>
          <cell r="K12057">
            <v>0</v>
          </cell>
          <cell r="L12057">
            <v>0</v>
          </cell>
          <cell r="M12057">
            <v>0</v>
          </cell>
          <cell r="N12057">
            <v>0</v>
          </cell>
          <cell r="O12057" t="str">
            <v>+++</v>
          </cell>
        </row>
        <row r="12058">
          <cell r="A12058" t="str">
            <v>680.40.85.015-6200.09</v>
          </cell>
          <cell r="B12058" t="str">
            <v>680</v>
          </cell>
          <cell r="C12058" t="str">
            <v>40</v>
          </cell>
          <cell r="D12058" t="str">
            <v>85</v>
          </cell>
          <cell r="E12058" t="str">
            <v>015</v>
          </cell>
          <cell r="F12058" t="str">
            <v>6200.09</v>
          </cell>
          <cell r="G12058" t="str">
            <v>Supplies Data Processing</v>
          </cell>
          <cell r="H12058">
            <v>0</v>
          </cell>
          <cell r="I12058">
            <v>0</v>
          </cell>
          <cell r="J12058">
            <v>0</v>
          </cell>
          <cell r="K12058">
            <v>0</v>
          </cell>
          <cell r="L12058">
            <v>0</v>
          </cell>
          <cell r="M12058">
            <v>0</v>
          </cell>
          <cell r="N12058">
            <v>0</v>
          </cell>
          <cell r="O12058" t="str">
            <v>+++</v>
          </cell>
        </row>
        <row r="12059">
          <cell r="A12059" t="str">
            <v>680.40.85.015-6200.10</v>
          </cell>
          <cell r="B12059" t="str">
            <v>680</v>
          </cell>
          <cell r="C12059" t="str">
            <v>40</v>
          </cell>
          <cell r="D12059" t="str">
            <v>85</v>
          </cell>
          <cell r="E12059" t="str">
            <v>015</v>
          </cell>
          <cell r="F12059" t="str">
            <v>6200.10</v>
          </cell>
          <cell r="G12059" t="str">
            <v>Supplies Protective Clothing</v>
          </cell>
          <cell r="H12059">
            <v>3000</v>
          </cell>
          <cell r="I12059">
            <v>0</v>
          </cell>
          <cell r="J12059">
            <v>3000</v>
          </cell>
          <cell r="K12059">
            <v>0</v>
          </cell>
          <cell r="L12059">
            <v>0</v>
          </cell>
          <cell r="M12059">
            <v>0</v>
          </cell>
          <cell r="N12059">
            <v>3000</v>
          </cell>
          <cell r="O12059">
            <v>0</v>
          </cell>
        </row>
        <row r="12060">
          <cell r="A12060" t="str">
            <v>680.40.85.015-6280.13</v>
          </cell>
          <cell r="B12060" t="str">
            <v>680</v>
          </cell>
          <cell r="C12060" t="str">
            <v>40</v>
          </cell>
          <cell r="D12060" t="str">
            <v>85</v>
          </cell>
          <cell r="E12060" t="str">
            <v>015</v>
          </cell>
          <cell r="F12060" t="str">
            <v>6280.13</v>
          </cell>
          <cell r="G12060" t="str">
            <v>Supplies-Public Works Laboratory</v>
          </cell>
          <cell r="H12060">
            <v>0</v>
          </cell>
          <cell r="I12060">
            <v>0</v>
          </cell>
          <cell r="J12060">
            <v>0</v>
          </cell>
          <cell r="K12060">
            <v>0</v>
          </cell>
          <cell r="L12060">
            <v>0</v>
          </cell>
          <cell r="M12060">
            <v>0</v>
          </cell>
          <cell r="N12060">
            <v>0</v>
          </cell>
          <cell r="O12060" t="str">
            <v>+++</v>
          </cell>
        </row>
        <row r="12061">
          <cell r="A12061" t="str">
            <v>680.40.85.015-6280.27</v>
          </cell>
          <cell r="B12061" t="str">
            <v>680</v>
          </cell>
          <cell r="C12061" t="str">
            <v>40</v>
          </cell>
          <cell r="D12061" t="str">
            <v>85</v>
          </cell>
          <cell r="E12061" t="str">
            <v>015</v>
          </cell>
          <cell r="F12061" t="str">
            <v>6280.27</v>
          </cell>
          <cell r="G12061" t="str">
            <v>Supplies-Public Works SSJID Surface Water</v>
          </cell>
          <cell r="H12061">
            <v>0</v>
          </cell>
          <cell r="I12061">
            <v>0</v>
          </cell>
          <cell r="J12061">
            <v>0</v>
          </cell>
          <cell r="K12061">
            <v>0</v>
          </cell>
          <cell r="L12061">
            <v>0</v>
          </cell>
          <cell r="M12061">
            <v>0</v>
          </cell>
          <cell r="N12061">
            <v>0</v>
          </cell>
          <cell r="O12061" t="str">
            <v>+++</v>
          </cell>
        </row>
        <row r="12062">
          <cell r="A12062" t="str">
            <v>680.40.85.015-6280.28</v>
          </cell>
          <cell r="B12062" t="str">
            <v>680</v>
          </cell>
          <cell r="C12062" t="str">
            <v>40</v>
          </cell>
          <cell r="D12062" t="str">
            <v>85</v>
          </cell>
          <cell r="E12062" t="str">
            <v>015</v>
          </cell>
          <cell r="F12062" t="str">
            <v>6280.28</v>
          </cell>
          <cell r="G12062" t="str">
            <v>Supplies-Public Works Water Treatment Chemicals</v>
          </cell>
          <cell r="H12062">
            <v>0</v>
          </cell>
          <cell r="I12062">
            <v>0</v>
          </cell>
          <cell r="J12062">
            <v>0</v>
          </cell>
          <cell r="K12062">
            <v>0</v>
          </cell>
          <cell r="L12062">
            <v>0</v>
          </cell>
          <cell r="M12062">
            <v>0</v>
          </cell>
          <cell r="N12062">
            <v>0</v>
          </cell>
          <cell r="O12062" t="str">
            <v>+++</v>
          </cell>
        </row>
        <row r="12063">
          <cell r="A12063" t="str">
            <v>680.40.85.015-6280.29</v>
          </cell>
          <cell r="B12063" t="str">
            <v>680</v>
          </cell>
          <cell r="C12063" t="str">
            <v>40</v>
          </cell>
          <cell r="D12063" t="str">
            <v>85</v>
          </cell>
          <cell r="E12063" t="str">
            <v>015</v>
          </cell>
          <cell r="F12063" t="str">
            <v>6280.29</v>
          </cell>
          <cell r="G12063" t="str">
            <v>Supplies-Public Works Water Treatment</v>
          </cell>
          <cell r="H12063">
            <v>0</v>
          </cell>
          <cell r="I12063">
            <v>0</v>
          </cell>
          <cell r="J12063">
            <v>0</v>
          </cell>
          <cell r="K12063">
            <v>0</v>
          </cell>
          <cell r="L12063">
            <v>0</v>
          </cell>
          <cell r="M12063">
            <v>0</v>
          </cell>
          <cell r="N12063">
            <v>0</v>
          </cell>
          <cell r="O12063" t="str">
            <v>+++</v>
          </cell>
        </row>
        <row r="12064">
          <cell r="A12064" t="str">
            <v>680.40.85.015-6280.30</v>
          </cell>
          <cell r="B12064" t="str">
            <v>680</v>
          </cell>
          <cell r="C12064" t="str">
            <v>40</v>
          </cell>
          <cell r="D12064" t="str">
            <v>85</v>
          </cell>
          <cell r="E12064" t="str">
            <v>015</v>
          </cell>
          <cell r="F12064" t="str">
            <v>6280.30</v>
          </cell>
          <cell r="G12064" t="str">
            <v>Supplies-Public Works Automated &amp; Hand Tools</v>
          </cell>
          <cell r="H12064">
            <v>0</v>
          </cell>
          <cell r="I12064">
            <v>0</v>
          </cell>
          <cell r="J12064">
            <v>0</v>
          </cell>
          <cell r="K12064">
            <v>0</v>
          </cell>
          <cell r="L12064">
            <v>0</v>
          </cell>
          <cell r="M12064">
            <v>0</v>
          </cell>
          <cell r="N12064">
            <v>0</v>
          </cell>
          <cell r="O12064" t="str">
            <v>+++</v>
          </cell>
        </row>
        <row r="12065">
          <cell r="A12065" t="str">
            <v>680.40.85.015-6280.31</v>
          </cell>
          <cell r="B12065" t="str">
            <v>680</v>
          </cell>
          <cell r="C12065" t="str">
            <v>40</v>
          </cell>
          <cell r="D12065" t="str">
            <v>85</v>
          </cell>
          <cell r="E12065" t="str">
            <v>015</v>
          </cell>
          <cell r="F12065" t="str">
            <v>6280.31</v>
          </cell>
          <cell r="G12065" t="str">
            <v>Supplies-Public Works Water Conservation</v>
          </cell>
          <cell r="H12065">
            <v>0</v>
          </cell>
          <cell r="I12065">
            <v>0</v>
          </cell>
          <cell r="J12065">
            <v>0</v>
          </cell>
          <cell r="K12065">
            <v>0</v>
          </cell>
          <cell r="L12065">
            <v>0</v>
          </cell>
          <cell r="M12065">
            <v>0</v>
          </cell>
          <cell r="N12065">
            <v>0</v>
          </cell>
          <cell r="O12065" t="str">
            <v>+++</v>
          </cell>
        </row>
        <row r="12066">
          <cell r="A12066" t="str">
            <v>680.40.85.015-6280.32</v>
          </cell>
          <cell r="B12066" t="str">
            <v>680</v>
          </cell>
          <cell r="C12066" t="str">
            <v>40</v>
          </cell>
          <cell r="D12066" t="str">
            <v>85</v>
          </cell>
          <cell r="E12066" t="str">
            <v>015</v>
          </cell>
          <cell r="F12066" t="str">
            <v>6280.32</v>
          </cell>
          <cell r="G12066" t="str">
            <v>Supplies-Public Works Water Distribution System</v>
          </cell>
          <cell r="H12066">
            <v>0</v>
          </cell>
          <cell r="I12066">
            <v>0</v>
          </cell>
          <cell r="J12066">
            <v>0</v>
          </cell>
          <cell r="K12066">
            <v>0</v>
          </cell>
          <cell r="L12066">
            <v>0</v>
          </cell>
          <cell r="M12066">
            <v>0</v>
          </cell>
          <cell r="N12066">
            <v>0</v>
          </cell>
          <cell r="O12066" t="str">
            <v>+++</v>
          </cell>
        </row>
        <row r="12067">
          <cell r="A12067" t="str">
            <v>680.40.85.015-6280.33</v>
          </cell>
          <cell r="B12067" t="str">
            <v>680</v>
          </cell>
          <cell r="C12067" t="str">
            <v>40</v>
          </cell>
          <cell r="D12067" t="str">
            <v>85</v>
          </cell>
          <cell r="E12067" t="str">
            <v>015</v>
          </cell>
          <cell r="F12067" t="str">
            <v>6280.33</v>
          </cell>
          <cell r="G12067" t="str">
            <v>Supplies-Public Works Fire Hydrants</v>
          </cell>
          <cell r="H12067">
            <v>0</v>
          </cell>
          <cell r="I12067">
            <v>0</v>
          </cell>
          <cell r="J12067">
            <v>0</v>
          </cell>
          <cell r="K12067">
            <v>0</v>
          </cell>
          <cell r="L12067">
            <v>0</v>
          </cell>
          <cell r="M12067">
            <v>0</v>
          </cell>
          <cell r="N12067">
            <v>0</v>
          </cell>
          <cell r="O12067" t="str">
            <v>+++</v>
          </cell>
        </row>
        <row r="12068">
          <cell r="A12068" t="str">
            <v>680.40.85.015-6280.34</v>
          </cell>
          <cell r="B12068" t="str">
            <v>680</v>
          </cell>
          <cell r="C12068" t="str">
            <v>40</v>
          </cell>
          <cell r="D12068" t="str">
            <v>85</v>
          </cell>
          <cell r="E12068" t="str">
            <v>015</v>
          </cell>
          <cell r="F12068" t="str">
            <v>6280.34</v>
          </cell>
          <cell r="G12068" t="str">
            <v>Supplies-Public Works Wells &amp; Pumps</v>
          </cell>
          <cell r="H12068">
            <v>0</v>
          </cell>
          <cell r="I12068">
            <v>0</v>
          </cell>
          <cell r="J12068">
            <v>0</v>
          </cell>
          <cell r="K12068">
            <v>0</v>
          </cell>
          <cell r="L12068">
            <v>0</v>
          </cell>
          <cell r="M12068">
            <v>0</v>
          </cell>
          <cell r="N12068">
            <v>0</v>
          </cell>
          <cell r="O12068" t="str">
            <v>+++</v>
          </cell>
        </row>
        <row r="12069">
          <cell r="A12069" t="str">
            <v>680.40.85.015-6280.35</v>
          </cell>
          <cell r="B12069" t="str">
            <v>680</v>
          </cell>
          <cell r="C12069" t="str">
            <v>40</v>
          </cell>
          <cell r="D12069" t="str">
            <v>85</v>
          </cell>
          <cell r="E12069" t="str">
            <v>015</v>
          </cell>
          <cell r="F12069" t="str">
            <v>6280.35</v>
          </cell>
          <cell r="G12069" t="str">
            <v>Supplies-Public Works Water Meters &amp; Boxes</v>
          </cell>
          <cell r="H12069">
            <v>0</v>
          </cell>
          <cell r="I12069">
            <v>0</v>
          </cell>
          <cell r="J12069">
            <v>0</v>
          </cell>
          <cell r="K12069">
            <v>0</v>
          </cell>
          <cell r="L12069">
            <v>0</v>
          </cell>
          <cell r="M12069">
            <v>0</v>
          </cell>
          <cell r="N12069">
            <v>0</v>
          </cell>
          <cell r="O12069" t="str">
            <v>+++</v>
          </cell>
        </row>
        <row r="12070">
          <cell r="A12070" t="str">
            <v>680.40.85.015-6280.40</v>
          </cell>
          <cell r="B12070" t="str">
            <v>680</v>
          </cell>
          <cell r="C12070" t="str">
            <v>40</v>
          </cell>
          <cell r="D12070" t="str">
            <v>85</v>
          </cell>
          <cell r="E12070" t="str">
            <v>015</v>
          </cell>
          <cell r="F12070" t="str">
            <v>6280.40</v>
          </cell>
          <cell r="G12070" t="str">
            <v>Supplies-Public Works Support Department</v>
          </cell>
          <cell r="H12070">
            <v>0</v>
          </cell>
          <cell r="I12070">
            <v>0</v>
          </cell>
          <cell r="J12070">
            <v>0</v>
          </cell>
          <cell r="K12070">
            <v>0</v>
          </cell>
          <cell r="L12070">
            <v>0</v>
          </cell>
          <cell r="M12070">
            <v>0</v>
          </cell>
          <cell r="N12070">
            <v>0</v>
          </cell>
          <cell r="O12070" t="str">
            <v>+++</v>
          </cell>
        </row>
        <row r="12071">
          <cell r="A12071" t="str">
            <v>680.40.85.015-6300.01</v>
          </cell>
          <cell r="B12071" t="str">
            <v>680</v>
          </cell>
          <cell r="C12071" t="str">
            <v>40</v>
          </cell>
          <cell r="D12071" t="str">
            <v>85</v>
          </cell>
          <cell r="E12071" t="str">
            <v>015</v>
          </cell>
          <cell r="F12071" t="str">
            <v>6300.01</v>
          </cell>
          <cell r="G12071" t="str">
            <v>Dues &amp; Subscriptions Memberships</v>
          </cell>
          <cell r="H12071">
            <v>6375</v>
          </cell>
          <cell r="I12071">
            <v>0</v>
          </cell>
          <cell r="J12071">
            <v>6375</v>
          </cell>
          <cell r="K12071">
            <v>0</v>
          </cell>
          <cell r="L12071">
            <v>0</v>
          </cell>
          <cell r="M12071">
            <v>0</v>
          </cell>
          <cell r="N12071">
            <v>6375</v>
          </cell>
          <cell r="O12071">
            <v>0</v>
          </cell>
        </row>
        <row r="12072">
          <cell r="A12072" t="str">
            <v>680.40.85.015-6300.02</v>
          </cell>
          <cell r="B12072" t="str">
            <v>680</v>
          </cell>
          <cell r="C12072" t="str">
            <v>40</v>
          </cell>
          <cell r="D12072" t="str">
            <v>85</v>
          </cell>
          <cell r="E12072" t="str">
            <v>015</v>
          </cell>
          <cell r="F12072" t="str">
            <v>6300.02</v>
          </cell>
          <cell r="G12072" t="str">
            <v>Dues &amp; Subscriptions Publications</v>
          </cell>
          <cell r="H12072">
            <v>0</v>
          </cell>
          <cell r="I12072">
            <v>0</v>
          </cell>
          <cell r="J12072">
            <v>0</v>
          </cell>
          <cell r="K12072">
            <v>0</v>
          </cell>
          <cell r="L12072">
            <v>0</v>
          </cell>
          <cell r="M12072">
            <v>0</v>
          </cell>
          <cell r="N12072">
            <v>0</v>
          </cell>
          <cell r="O12072" t="str">
            <v>+++</v>
          </cell>
        </row>
        <row r="12073">
          <cell r="A12073" t="str">
            <v>680.40.85.015-6350.01</v>
          </cell>
          <cell r="B12073" t="str">
            <v>680</v>
          </cell>
          <cell r="C12073" t="str">
            <v>40</v>
          </cell>
          <cell r="D12073" t="str">
            <v>85</v>
          </cell>
          <cell r="E12073" t="str">
            <v>015</v>
          </cell>
          <cell r="F12073" t="str">
            <v>6350.01</v>
          </cell>
          <cell r="G12073" t="str">
            <v>Maintenance Agreements &amp; Licenses License/Software Maintenance</v>
          </cell>
          <cell r="H12073">
            <v>600</v>
          </cell>
          <cell r="I12073">
            <v>0</v>
          </cell>
          <cell r="J12073">
            <v>600</v>
          </cell>
          <cell r="K12073">
            <v>0</v>
          </cell>
          <cell r="L12073">
            <v>0</v>
          </cell>
          <cell r="M12073">
            <v>0</v>
          </cell>
          <cell r="N12073">
            <v>600</v>
          </cell>
          <cell r="O12073">
            <v>0</v>
          </cell>
        </row>
        <row r="12074">
          <cell r="A12074" t="str">
            <v>680.40.85.015-6350.02</v>
          </cell>
          <cell r="B12074" t="str">
            <v>680</v>
          </cell>
          <cell r="C12074" t="str">
            <v>40</v>
          </cell>
          <cell r="D12074" t="str">
            <v>85</v>
          </cell>
          <cell r="E12074" t="str">
            <v>015</v>
          </cell>
          <cell r="F12074" t="str">
            <v>6350.02</v>
          </cell>
          <cell r="G12074" t="str">
            <v>Maintenance Agreements &amp; Licenses Hardware Maintenance</v>
          </cell>
          <cell r="H12074">
            <v>1200</v>
          </cell>
          <cell r="I12074">
            <v>0</v>
          </cell>
          <cell r="J12074">
            <v>1200</v>
          </cell>
          <cell r="K12074">
            <v>0</v>
          </cell>
          <cell r="L12074">
            <v>0</v>
          </cell>
          <cell r="M12074">
            <v>387.54</v>
          </cell>
          <cell r="N12074">
            <v>812.46</v>
          </cell>
          <cell r="O12074">
            <v>0.32</v>
          </cell>
        </row>
        <row r="12075">
          <cell r="A12075" t="str">
            <v>680.40.85.015-6350.03</v>
          </cell>
          <cell r="B12075" t="str">
            <v>680</v>
          </cell>
          <cell r="C12075" t="str">
            <v>40</v>
          </cell>
          <cell r="D12075" t="str">
            <v>85</v>
          </cell>
          <cell r="E12075" t="str">
            <v>015</v>
          </cell>
          <cell r="F12075" t="str">
            <v>6350.03</v>
          </cell>
          <cell r="G12075" t="str">
            <v>Maintenance Agreements &amp; Licenses Maintenance Agreements</v>
          </cell>
          <cell r="H12075">
            <v>1000</v>
          </cell>
          <cell r="I12075">
            <v>0</v>
          </cell>
          <cell r="J12075">
            <v>1000</v>
          </cell>
          <cell r="K12075">
            <v>0</v>
          </cell>
          <cell r="L12075">
            <v>0</v>
          </cell>
          <cell r="M12075">
            <v>0</v>
          </cell>
          <cell r="N12075">
            <v>1000</v>
          </cell>
          <cell r="O12075">
            <v>0</v>
          </cell>
        </row>
        <row r="12076">
          <cell r="A12076" t="str">
            <v>680.40.85.015-6375.08</v>
          </cell>
          <cell r="B12076" t="str">
            <v>680</v>
          </cell>
          <cell r="C12076" t="str">
            <v>40</v>
          </cell>
          <cell r="D12076" t="str">
            <v>85</v>
          </cell>
          <cell r="E12076" t="str">
            <v>015</v>
          </cell>
          <cell r="F12076" t="str">
            <v>6375.08</v>
          </cell>
          <cell r="G12076" t="str">
            <v>Operating Fees Operating Permits Reg</v>
          </cell>
          <cell r="H12076">
            <v>2500</v>
          </cell>
          <cell r="I12076">
            <v>0</v>
          </cell>
          <cell r="J12076">
            <v>2500</v>
          </cell>
          <cell r="K12076">
            <v>0</v>
          </cell>
          <cell r="L12076">
            <v>0</v>
          </cell>
          <cell r="M12076">
            <v>649.24</v>
          </cell>
          <cell r="N12076">
            <v>1850.76</v>
          </cell>
          <cell r="O12076">
            <v>0.26</v>
          </cell>
        </row>
        <row r="12077">
          <cell r="A12077" t="str">
            <v>680.40.85.015-6400.01</v>
          </cell>
          <cell r="B12077" t="str">
            <v>680</v>
          </cell>
          <cell r="C12077" t="str">
            <v>40</v>
          </cell>
          <cell r="D12077" t="str">
            <v>85</v>
          </cell>
          <cell r="E12077" t="str">
            <v>015</v>
          </cell>
          <cell r="F12077" t="str">
            <v>6400.01</v>
          </cell>
          <cell r="G12077" t="str">
            <v>Repairs &amp; Maintenance Building</v>
          </cell>
          <cell r="H12077">
            <v>0</v>
          </cell>
          <cell r="I12077">
            <v>0</v>
          </cell>
          <cell r="J12077">
            <v>0</v>
          </cell>
          <cell r="K12077">
            <v>0</v>
          </cell>
          <cell r="L12077">
            <v>0</v>
          </cell>
          <cell r="M12077">
            <v>0</v>
          </cell>
          <cell r="N12077">
            <v>0</v>
          </cell>
          <cell r="O12077" t="str">
            <v>+++</v>
          </cell>
        </row>
        <row r="12078">
          <cell r="A12078" t="str">
            <v>680.40.85.015-6400.02</v>
          </cell>
          <cell r="B12078" t="str">
            <v>680</v>
          </cell>
          <cell r="C12078" t="str">
            <v>40</v>
          </cell>
          <cell r="D12078" t="str">
            <v>85</v>
          </cell>
          <cell r="E12078" t="str">
            <v>015</v>
          </cell>
          <cell r="F12078" t="str">
            <v>6400.02</v>
          </cell>
          <cell r="G12078" t="str">
            <v>Repairs &amp; Maintenance Minor Equipment/Other</v>
          </cell>
          <cell r="H12078">
            <v>5000</v>
          </cell>
          <cell r="I12078">
            <v>-3200</v>
          </cell>
          <cell r="J12078">
            <v>1800</v>
          </cell>
          <cell r="K12078">
            <v>0</v>
          </cell>
          <cell r="L12078">
            <v>0</v>
          </cell>
          <cell r="M12078">
            <v>0</v>
          </cell>
          <cell r="N12078">
            <v>1800</v>
          </cell>
          <cell r="O12078">
            <v>0</v>
          </cell>
        </row>
        <row r="12079">
          <cell r="A12079" t="str">
            <v>680.40.85.015-6400.03</v>
          </cell>
          <cell r="B12079" t="str">
            <v>680</v>
          </cell>
          <cell r="C12079" t="str">
            <v>40</v>
          </cell>
          <cell r="D12079" t="str">
            <v>85</v>
          </cell>
          <cell r="E12079" t="str">
            <v>015</v>
          </cell>
          <cell r="F12079" t="str">
            <v>6400.03</v>
          </cell>
          <cell r="G12079" t="str">
            <v>Repairs &amp; Maintenance Major Repair &amp; Contingency</v>
          </cell>
          <cell r="H12079">
            <v>0</v>
          </cell>
          <cell r="I12079">
            <v>0</v>
          </cell>
          <cell r="J12079">
            <v>0</v>
          </cell>
          <cell r="K12079">
            <v>0</v>
          </cell>
          <cell r="L12079">
            <v>0</v>
          </cell>
          <cell r="M12079">
            <v>0</v>
          </cell>
          <cell r="N12079">
            <v>0</v>
          </cell>
          <cell r="O12079" t="str">
            <v>+++</v>
          </cell>
        </row>
        <row r="12080">
          <cell r="A12080" t="str">
            <v>680.40.85.015-6400.04</v>
          </cell>
          <cell r="B12080" t="str">
            <v>680</v>
          </cell>
          <cell r="C12080" t="str">
            <v>40</v>
          </cell>
          <cell r="D12080" t="str">
            <v>85</v>
          </cell>
          <cell r="E12080" t="str">
            <v>015</v>
          </cell>
          <cell r="F12080" t="str">
            <v>6400.04</v>
          </cell>
          <cell r="G12080" t="str">
            <v>Repairs &amp; Maintenance Equipment Rental</v>
          </cell>
          <cell r="H12080">
            <v>0</v>
          </cell>
          <cell r="I12080">
            <v>0</v>
          </cell>
          <cell r="J12080">
            <v>0</v>
          </cell>
          <cell r="K12080">
            <v>0</v>
          </cell>
          <cell r="L12080">
            <v>0</v>
          </cell>
          <cell r="M12080">
            <v>0</v>
          </cell>
          <cell r="N12080">
            <v>0</v>
          </cell>
          <cell r="O12080" t="str">
            <v>+++</v>
          </cell>
        </row>
        <row r="12081">
          <cell r="A12081" t="str">
            <v>680.40.85.015-6400.05</v>
          </cell>
          <cell r="B12081" t="str">
            <v>680</v>
          </cell>
          <cell r="C12081" t="str">
            <v>40</v>
          </cell>
          <cell r="D12081" t="str">
            <v>85</v>
          </cell>
          <cell r="E12081" t="str">
            <v>015</v>
          </cell>
          <cell r="F12081" t="str">
            <v>6400.05</v>
          </cell>
          <cell r="G12081" t="str">
            <v>Repairs &amp; Maintenance Vehicle</v>
          </cell>
          <cell r="H12081">
            <v>0</v>
          </cell>
          <cell r="I12081">
            <v>0</v>
          </cell>
          <cell r="J12081">
            <v>0</v>
          </cell>
          <cell r="K12081">
            <v>0</v>
          </cell>
          <cell r="L12081">
            <v>0</v>
          </cell>
          <cell r="M12081">
            <v>0</v>
          </cell>
          <cell r="N12081">
            <v>0</v>
          </cell>
          <cell r="O12081" t="str">
            <v>+++</v>
          </cell>
        </row>
        <row r="12082">
          <cell r="A12082" t="str">
            <v>680.40.85.015-6400.07</v>
          </cell>
          <cell r="B12082" t="str">
            <v>680</v>
          </cell>
          <cell r="C12082" t="str">
            <v>40</v>
          </cell>
          <cell r="D12082" t="str">
            <v>85</v>
          </cell>
          <cell r="E12082" t="str">
            <v>015</v>
          </cell>
          <cell r="F12082" t="str">
            <v>6400.07</v>
          </cell>
          <cell r="G12082" t="str">
            <v>Repairs &amp; Maintenance Radio Communication</v>
          </cell>
          <cell r="H12082">
            <v>500</v>
          </cell>
          <cell r="I12082">
            <v>0</v>
          </cell>
          <cell r="J12082">
            <v>500</v>
          </cell>
          <cell r="K12082">
            <v>0</v>
          </cell>
          <cell r="L12082">
            <v>0</v>
          </cell>
          <cell r="M12082">
            <v>0</v>
          </cell>
          <cell r="N12082">
            <v>500</v>
          </cell>
          <cell r="O12082">
            <v>0</v>
          </cell>
        </row>
        <row r="12083">
          <cell r="A12083" t="str">
            <v>680.40.85.015-6400.20</v>
          </cell>
          <cell r="B12083" t="str">
            <v>680</v>
          </cell>
          <cell r="C12083" t="str">
            <v>40</v>
          </cell>
          <cell r="D12083" t="str">
            <v>85</v>
          </cell>
          <cell r="E12083" t="str">
            <v>015</v>
          </cell>
          <cell r="F12083" t="str">
            <v>6400.20</v>
          </cell>
          <cell r="G12083" t="str">
            <v>Repairs &amp; Maintenance Property Maintenance</v>
          </cell>
          <cell r="H12083">
            <v>5000</v>
          </cell>
          <cell r="I12083">
            <v>0</v>
          </cell>
          <cell r="J12083">
            <v>5000</v>
          </cell>
          <cell r="K12083">
            <v>0</v>
          </cell>
          <cell r="L12083">
            <v>0</v>
          </cell>
          <cell r="M12083">
            <v>122</v>
          </cell>
          <cell r="N12083">
            <v>4878</v>
          </cell>
          <cell r="O12083">
            <v>0.02</v>
          </cell>
        </row>
        <row r="12084">
          <cell r="A12084" t="str">
            <v>680.40.85.015-6500.01</v>
          </cell>
          <cell r="B12084" t="str">
            <v>680</v>
          </cell>
          <cell r="C12084" t="str">
            <v>40</v>
          </cell>
          <cell r="D12084" t="str">
            <v>85</v>
          </cell>
          <cell r="E12084" t="str">
            <v>015</v>
          </cell>
          <cell r="F12084" t="str">
            <v>6500.01</v>
          </cell>
          <cell r="G12084" t="str">
            <v>Claims &amp; Insurance SIR</v>
          </cell>
          <cell r="H12084">
            <v>0</v>
          </cell>
          <cell r="I12084">
            <v>0</v>
          </cell>
          <cell r="J12084">
            <v>0</v>
          </cell>
          <cell r="K12084">
            <v>0</v>
          </cell>
          <cell r="L12084">
            <v>0</v>
          </cell>
          <cell r="M12084">
            <v>0</v>
          </cell>
          <cell r="N12084">
            <v>0</v>
          </cell>
          <cell r="O12084" t="str">
            <v>+++</v>
          </cell>
        </row>
        <row r="12085">
          <cell r="A12085" t="str">
            <v>680.40.85.015-6500.04</v>
          </cell>
          <cell r="B12085" t="str">
            <v>680</v>
          </cell>
          <cell r="C12085" t="str">
            <v>40</v>
          </cell>
          <cell r="D12085" t="str">
            <v>85</v>
          </cell>
          <cell r="E12085" t="str">
            <v>015</v>
          </cell>
          <cell r="F12085" t="str">
            <v>6500.04</v>
          </cell>
          <cell r="G12085" t="str">
            <v>Claims &amp; Insurance Insurance Premiums</v>
          </cell>
          <cell r="H12085">
            <v>164614</v>
          </cell>
          <cell r="I12085">
            <v>0</v>
          </cell>
          <cell r="J12085">
            <v>164614</v>
          </cell>
          <cell r="K12085">
            <v>0</v>
          </cell>
          <cell r="L12085">
            <v>0</v>
          </cell>
          <cell r="M12085">
            <v>0</v>
          </cell>
          <cell r="N12085">
            <v>164614</v>
          </cell>
          <cell r="O12085">
            <v>0</v>
          </cell>
        </row>
        <row r="12086">
          <cell r="A12086" t="str">
            <v>680.40.85.015-6600.01</v>
          </cell>
          <cell r="B12086" t="str">
            <v>680</v>
          </cell>
          <cell r="C12086" t="str">
            <v>40</v>
          </cell>
          <cell r="D12086" t="str">
            <v>85</v>
          </cell>
          <cell r="E12086" t="str">
            <v>015</v>
          </cell>
          <cell r="F12086" t="str">
            <v>6600.01</v>
          </cell>
          <cell r="G12086" t="str">
            <v>Administrative Expenses Meetings</v>
          </cell>
          <cell r="H12086">
            <v>1500</v>
          </cell>
          <cell r="I12086">
            <v>0</v>
          </cell>
          <cell r="J12086">
            <v>1500</v>
          </cell>
          <cell r="K12086">
            <v>0</v>
          </cell>
          <cell r="L12086">
            <v>0</v>
          </cell>
          <cell r="M12086">
            <v>0</v>
          </cell>
          <cell r="N12086">
            <v>1500</v>
          </cell>
          <cell r="O12086">
            <v>0</v>
          </cell>
        </row>
        <row r="12087">
          <cell r="A12087" t="str">
            <v>680.40.85.015-6600.03</v>
          </cell>
          <cell r="B12087" t="str">
            <v>680</v>
          </cell>
          <cell r="C12087" t="str">
            <v>40</v>
          </cell>
          <cell r="D12087" t="str">
            <v>85</v>
          </cell>
          <cell r="E12087" t="str">
            <v>015</v>
          </cell>
          <cell r="F12087" t="str">
            <v>6600.03</v>
          </cell>
          <cell r="G12087" t="str">
            <v>Administrative Expenses Mileage Reimbursement</v>
          </cell>
          <cell r="H12087">
            <v>0</v>
          </cell>
          <cell r="I12087">
            <v>0</v>
          </cell>
          <cell r="J12087">
            <v>0</v>
          </cell>
          <cell r="K12087">
            <v>0</v>
          </cell>
          <cell r="L12087">
            <v>0</v>
          </cell>
          <cell r="M12087">
            <v>0</v>
          </cell>
          <cell r="N12087">
            <v>0</v>
          </cell>
          <cell r="O12087" t="str">
            <v>+++</v>
          </cell>
        </row>
        <row r="12088">
          <cell r="A12088" t="str">
            <v>680.40.85.015-6600.04</v>
          </cell>
          <cell r="B12088" t="str">
            <v>680</v>
          </cell>
          <cell r="C12088" t="str">
            <v>40</v>
          </cell>
          <cell r="D12088" t="str">
            <v>85</v>
          </cell>
          <cell r="E12088" t="str">
            <v>015</v>
          </cell>
          <cell r="F12088" t="str">
            <v>6600.04</v>
          </cell>
          <cell r="G12088" t="str">
            <v>Administrative Expenses Training/Conferences</v>
          </cell>
          <cell r="H12088">
            <v>5000</v>
          </cell>
          <cell r="I12088">
            <v>0</v>
          </cell>
          <cell r="J12088">
            <v>5000</v>
          </cell>
          <cell r="K12088">
            <v>0</v>
          </cell>
          <cell r="L12088">
            <v>0</v>
          </cell>
          <cell r="M12088">
            <v>1195.2</v>
          </cell>
          <cell r="N12088">
            <v>3804.8</v>
          </cell>
          <cell r="O12088">
            <v>0.24</v>
          </cell>
        </row>
        <row r="12089">
          <cell r="A12089" t="str">
            <v>680.40.85.015-6600.06</v>
          </cell>
          <cell r="B12089" t="str">
            <v>680</v>
          </cell>
          <cell r="C12089" t="str">
            <v>40</v>
          </cell>
          <cell r="D12089" t="str">
            <v>85</v>
          </cell>
          <cell r="E12089" t="str">
            <v>015</v>
          </cell>
          <cell r="F12089" t="str">
            <v>6600.06</v>
          </cell>
          <cell r="G12089" t="str">
            <v>Administrative Expenses Property/Building Rental</v>
          </cell>
          <cell r="H12089">
            <v>40000</v>
          </cell>
          <cell r="I12089">
            <v>3200</v>
          </cell>
          <cell r="J12089">
            <v>43200</v>
          </cell>
          <cell r="K12089">
            <v>0</v>
          </cell>
          <cell r="L12089">
            <v>0</v>
          </cell>
          <cell r="M12089">
            <v>10500</v>
          </cell>
          <cell r="N12089">
            <v>32700</v>
          </cell>
          <cell r="O12089">
            <v>0.24</v>
          </cell>
        </row>
        <row r="12090">
          <cell r="A12090" t="str">
            <v>680.40.85.015-6600.07</v>
          </cell>
          <cell r="B12090" t="str">
            <v>680</v>
          </cell>
          <cell r="C12090" t="str">
            <v>40</v>
          </cell>
          <cell r="D12090" t="str">
            <v>85</v>
          </cell>
          <cell r="E12090" t="str">
            <v>015</v>
          </cell>
          <cell r="F12090" t="str">
            <v>6600.07</v>
          </cell>
          <cell r="G12090" t="str">
            <v>Administrative Expenses Employee Recruitment</v>
          </cell>
          <cell r="H12090">
            <v>600</v>
          </cell>
          <cell r="I12090">
            <v>0</v>
          </cell>
          <cell r="J12090">
            <v>600</v>
          </cell>
          <cell r="K12090">
            <v>0</v>
          </cell>
          <cell r="L12090">
            <v>0</v>
          </cell>
          <cell r="M12090">
            <v>0</v>
          </cell>
          <cell r="N12090">
            <v>600</v>
          </cell>
          <cell r="O12090">
            <v>0</v>
          </cell>
        </row>
        <row r="12091">
          <cell r="A12091" t="str">
            <v>680.40.85.015-6600.16</v>
          </cell>
          <cell r="B12091" t="str">
            <v>680</v>
          </cell>
          <cell r="C12091" t="str">
            <v>40</v>
          </cell>
          <cell r="D12091" t="str">
            <v>85</v>
          </cell>
          <cell r="E12091" t="str">
            <v>015</v>
          </cell>
          <cell r="F12091" t="str">
            <v>6600.16</v>
          </cell>
          <cell r="G12091" t="str">
            <v>Administrative Expenses Property Tax Assessments</v>
          </cell>
          <cell r="H12091">
            <v>14080</v>
          </cell>
          <cell r="I12091">
            <v>0</v>
          </cell>
          <cell r="J12091">
            <v>14080</v>
          </cell>
          <cell r="K12091">
            <v>0</v>
          </cell>
          <cell r="L12091">
            <v>0</v>
          </cell>
          <cell r="M12091">
            <v>0</v>
          </cell>
          <cell r="N12091">
            <v>14080</v>
          </cell>
          <cell r="O12091">
            <v>0</v>
          </cell>
        </row>
        <row r="12092">
          <cell r="A12092" t="str">
            <v>680.40.85.015-6600.25</v>
          </cell>
          <cell r="B12092" t="str">
            <v>680</v>
          </cell>
          <cell r="C12092" t="str">
            <v>40</v>
          </cell>
          <cell r="D12092" t="str">
            <v>85</v>
          </cell>
          <cell r="E12092" t="str">
            <v>015</v>
          </cell>
          <cell r="F12092" t="str">
            <v>6600.25</v>
          </cell>
          <cell r="G12092" t="str">
            <v>Administrative Expenses Support Services-Indirect Labor</v>
          </cell>
          <cell r="H12092">
            <v>1201680</v>
          </cell>
          <cell r="I12092">
            <v>0</v>
          </cell>
          <cell r="J12092">
            <v>1201680</v>
          </cell>
          <cell r="K12092">
            <v>0</v>
          </cell>
          <cell r="L12092">
            <v>0</v>
          </cell>
          <cell r="M12092">
            <v>0</v>
          </cell>
          <cell r="N12092">
            <v>1201680</v>
          </cell>
          <cell r="O12092">
            <v>0</v>
          </cell>
        </row>
        <row r="12093">
          <cell r="A12093" t="str">
            <v>680.40.85.015-6600.26</v>
          </cell>
          <cell r="B12093" t="str">
            <v>680</v>
          </cell>
          <cell r="C12093" t="str">
            <v>40</v>
          </cell>
          <cell r="D12093" t="str">
            <v>85</v>
          </cell>
          <cell r="E12093" t="str">
            <v>015</v>
          </cell>
          <cell r="F12093" t="str">
            <v>6600.26</v>
          </cell>
          <cell r="G12093" t="str">
            <v>Administrative Expenses Support Services-IT</v>
          </cell>
          <cell r="H12093">
            <v>107280</v>
          </cell>
          <cell r="I12093">
            <v>0</v>
          </cell>
          <cell r="J12093">
            <v>107280</v>
          </cell>
          <cell r="K12093">
            <v>0</v>
          </cell>
          <cell r="L12093">
            <v>0</v>
          </cell>
          <cell r="M12093">
            <v>0</v>
          </cell>
          <cell r="N12093">
            <v>107280</v>
          </cell>
          <cell r="O12093">
            <v>0</v>
          </cell>
        </row>
        <row r="12094">
          <cell r="A12094" t="str">
            <v>680.40.85.015-6600.28</v>
          </cell>
          <cell r="B12094" t="str">
            <v>680</v>
          </cell>
          <cell r="C12094" t="str">
            <v>40</v>
          </cell>
          <cell r="D12094" t="str">
            <v>85</v>
          </cell>
          <cell r="E12094" t="str">
            <v>015</v>
          </cell>
          <cell r="F12094" t="str">
            <v>6600.28</v>
          </cell>
          <cell r="G12094" t="str">
            <v>Administrative Expenses Equipment Fund Contribution</v>
          </cell>
          <cell r="H12094">
            <v>0</v>
          </cell>
          <cell r="I12094">
            <v>0</v>
          </cell>
          <cell r="J12094">
            <v>0</v>
          </cell>
          <cell r="K12094">
            <v>0</v>
          </cell>
          <cell r="L12094">
            <v>0</v>
          </cell>
          <cell r="M12094">
            <v>0</v>
          </cell>
          <cell r="N12094">
            <v>0</v>
          </cell>
          <cell r="O12094" t="str">
            <v>+++</v>
          </cell>
        </row>
        <row r="12095">
          <cell r="A12095" t="str">
            <v>680.40.85.015-6600.32</v>
          </cell>
          <cell r="B12095" t="str">
            <v>680</v>
          </cell>
          <cell r="C12095" t="str">
            <v>40</v>
          </cell>
          <cell r="D12095" t="str">
            <v>85</v>
          </cell>
          <cell r="E12095" t="str">
            <v>015</v>
          </cell>
          <cell r="F12095" t="str">
            <v>6600.32</v>
          </cell>
          <cell r="G12095" t="str">
            <v>Administrative Expenses Vehicle Fund Contribution</v>
          </cell>
          <cell r="H12095">
            <v>127760</v>
          </cell>
          <cell r="I12095">
            <v>0</v>
          </cell>
          <cell r="J12095">
            <v>127760</v>
          </cell>
          <cell r="K12095">
            <v>0</v>
          </cell>
          <cell r="L12095">
            <v>0</v>
          </cell>
          <cell r="M12095">
            <v>0</v>
          </cell>
          <cell r="N12095">
            <v>127760</v>
          </cell>
          <cell r="O12095">
            <v>0</v>
          </cell>
        </row>
        <row r="12096">
          <cell r="A12096" t="str">
            <v>680.40.85.015-6600.36</v>
          </cell>
          <cell r="B12096" t="str">
            <v>680</v>
          </cell>
          <cell r="C12096" t="str">
            <v>40</v>
          </cell>
          <cell r="D12096" t="str">
            <v>85</v>
          </cell>
          <cell r="E12096" t="str">
            <v>015</v>
          </cell>
          <cell r="F12096" t="str">
            <v>6600.36</v>
          </cell>
          <cell r="G12096" t="str">
            <v>Administrative Expenses IT Fund Contribution</v>
          </cell>
          <cell r="H12096">
            <v>106080</v>
          </cell>
          <cell r="I12096">
            <v>0</v>
          </cell>
          <cell r="J12096">
            <v>106080</v>
          </cell>
          <cell r="K12096">
            <v>0</v>
          </cell>
          <cell r="L12096">
            <v>0</v>
          </cell>
          <cell r="M12096">
            <v>0</v>
          </cell>
          <cell r="N12096">
            <v>106080</v>
          </cell>
          <cell r="O12096">
            <v>0</v>
          </cell>
        </row>
        <row r="12097">
          <cell r="A12097" t="str">
            <v>680.40.85.015-6700.99</v>
          </cell>
          <cell r="B12097" t="str">
            <v>680</v>
          </cell>
          <cell r="C12097" t="str">
            <v>40</v>
          </cell>
          <cell r="D12097" t="str">
            <v>85</v>
          </cell>
          <cell r="E12097" t="str">
            <v>015</v>
          </cell>
          <cell r="F12097" t="str">
            <v>6700.99</v>
          </cell>
          <cell r="G12097" t="str">
            <v>Depreciation Conversion</v>
          </cell>
          <cell r="H12097">
            <v>0</v>
          </cell>
          <cell r="I12097">
            <v>0</v>
          </cell>
          <cell r="J12097">
            <v>0</v>
          </cell>
          <cell r="K12097">
            <v>0</v>
          </cell>
          <cell r="L12097">
            <v>0</v>
          </cell>
          <cell r="M12097">
            <v>0</v>
          </cell>
          <cell r="N12097">
            <v>0</v>
          </cell>
          <cell r="O12097" t="str">
            <v>+++</v>
          </cell>
        </row>
        <row r="12098">
          <cell r="A12098" t="str">
            <v>680.40.85.015-7000.03</v>
          </cell>
          <cell r="B12098" t="str">
            <v>680</v>
          </cell>
          <cell r="C12098" t="str">
            <v>40</v>
          </cell>
          <cell r="D12098" t="str">
            <v>85</v>
          </cell>
          <cell r="E12098" t="str">
            <v>015</v>
          </cell>
          <cell r="F12098" t="str">
            <v>7000.03</v>
          </cell>
          <cell r="G12098" t="str">
            <v>Capital Outlay Operations Equip-Minor</v>
          </cell>
          <cell r="H12098">
            <v>0</v>
          </cell>
          <cell r="I12098">
            <v>0</v>
          </cell>
          <cell r="J12098">
            <v>0</v>
          </cell>
          <cell r="K12098">
            <v>0</v>
          </cell>
          <cell r="L12098">
            <v>0</v>
          </cell>
          <cell r="M12098">
            <v>0</v>
          </cell>
          <cell r="N12098">
            <v>0</v>
          </cell>
          <cell r="O12098" t="str">
            <v>+++</v>
          </cell>
        </row>
        <row r="12099">
          <cell r="A12099" t="str">
            <v>680.40.85.015-7000.99</v>
          </cell>
          <cell r="B12099" t="str">
            <v>680</v>
          </cell>
          <cell r="C12099" t="str">
            <v>40</v>
          </cell>
          <cell r="D12099" t="str">
            <v>85</v>
          </cell>
          <cell r="E12099" t="str">
            <v>015</v>
          </cell>
          <cell r="F12099" t="str">
            <v>7000.99</v>
          </cell>
          <cell r="G12099" t="str">
            <v>Capital Outlay General</v>
          </cell>
          <cell r="H12099">
            <v>610000</v>
          </cell>
          <cell r="I12099">
            <v>0</v>
          </cell>
          <cell r="J12099">
            <v>610000</v>
          </cell>
          <cell r="K12099">
            <v>0</v>
          </cell>
          <cell r="L12099">
            <v>0</v>
          </cell>
          <cell r="M12099">
            <v>0</v>
          </cell>
          <cell r="N12099">
            <v>610000</v>
          </cell>
          <cell r="O12099">
            <v>0</v>
          </cell>
        </row>
        <row r="12100">
          <cell r="A12100" t="str">
            <v>680.40.85.015-9887.01</v>
          </cell>
          <cell r="B12100" t="str">
            <v>680</v>
          </cell>
          <cell r="C12100" t="str">
            <v>40</v>
          </cell>
          <cell r="D12100" t="str">
            <v>85</v>
          </cell>
          <cell r="E12100" t="str">
            <v>015</v>
          </cell>
          <cell r="F12100" t="str">
            <v>9887.01</v>
          </cell>
          <cell r="G12100" t="str">
            <v>Bad Debt Expense Service Fees</v>
          </cell>
          <cell r="H12100">
            <v>0</v>
          </cell>
          <cell r="I12100">
            <v>0</v>
          </cell>
          <cell r="J12100">
            <v>0</v>
          </cell>
          <cell r="K12100">
            <v>0</v>
          </cell>
          <cell r="L12100">
            <v>0</v>
          </cell>
          <cell r="M12100">
            <v>0</v>
          </cell>
          <cell r="N12100">
            <v>0</v>
          </cell>
          <cell r="O12100" t="str">
            <v>+++</v>
          </cell>
        </row>
        <row r="12101">
          <cell r="A12101" t="str">
            <v>680.40.85.015-9887.02</v>
          </cell>
          <cell r="B12101" t="str">
            <v>680</v>
          </cell>
          <cell r="C12101" t="str">
            <v>40</v>
          </cell>
          <cell r="D12101" t="str">
            <v>85</v>
          </cell>
          <cell r="E12101" t="str">
            <v>015</v>
          </cell>
          <cell r="F12101" t="str">
            <v>9887.02</v>
          </cell>
          <cell r="G12101" t="str">
            <v>Bad Debt Expense Penalties</v>
          </cell>
          <cell r="H12101">
            <v>0</v>
          </cell>
          <cell r="I12101">
            <v>0</v>
          </cell>
          <cell r="J12101">
            <v>0</v>
          </cell>
          <cell r="K12101">
            <v>0</v>
          </cell>
          <cell r="L12101">
            <v>0</v>
          </cell>
          <cell r="M12101">
            <v>0</v>
          </cell>
          <cell r="N12101">
            <v>0</v>
          </cell>
          <cell r="O12101" t="str">
            <v>+++</v>
          </cell>
        </row>
        <row r="12102">
          <cell r="A12102" t="str">
            <v>680.40.85.085-5000.01</v>
          </cell>
          <cell r="B12102" t="str">
            <v>680</v>
          </cell>
          <cell r="C12102" t="str">
            <v>40</v>
          </cell>
          <cell r="D12102" t="str">
            <v>85</v>
          </cell>
          <cell r="E12102" t="str">
            <v>085</v>
          </cell>
          <cell r="F12102" t="str">
            <v>5000.01</v>
          </cell>
          <cell r="G12102" t="str">
            <v>Salaries Regular</v>
          </cell>
          <cell r="H12102">
            <v>0</v>
          </cell>
          <cell r="I12102">
            <v>0</v>
          </cell>
          <cell r="J12102">
            <v>0</v>
          </cell>
          <cell r="K12102">
            <v>0</v>
          </cell>
          <cell r="L12102">
            <v>0</v>
          </cell>
          <cell r="M12102">
            <v>0</v>
          </cell>
          <cell r="N12102">
            <v>0</v>
          </cell>
          <cell r="O12102" t="str">
            <v>+++</v>
          </cell>
        </row>
        <row r="12103">
          <cell r="A12103" t="str">
            <v>680.40.85.085-5000.02</v>
          </cell>
          <cell r="B12103" t="str">
            <v>680</v>
          </cell>
          <cell r="C12103" t="str">
            <v>40</v>
          </cell>
          <cell r="D12103" t="str">
            <v>85</v>
          </cell>
          <cell r="E12103" t="str">
            <v>085</v>
          </cell>
          <cell r="F12103" t="str">
            <v>5000.02</v>
          </cell>
          <cell r="G12103" t="str">
            <v>Salaries Part Time</v>
          </cell>
          <cell r="H12103">
            <v>0</v>
          </cell>
          <cell r="I12103">
            <v>0</v>
          </cell>
          <cell r="J12103">
            <v>0</v>
          </cell>
          <cell r="K12103">
            <v>0</v>
          </cell>
          <cell r="L12103">
            <v>0</v>
          </cell>
          <cell r="M12103">
            <v>0</v>
          </cell>
          <cell r="N12103">
            <v>0</v>
          </cell>
          <cell r="O12103" t="str">
            <v>+++</v>
          </cell>
        </row>
        <row r="12104">
          <cell r="A12104" t="str">
            <v>680.40.85.085-5000.03</v>
          </cell>
          <cell r="B12104" t="str">
            <v>680</v>
          </cell>
          <cell r="C12104" t="str">
            <v>40</v>
          </cell>
          <cell r="D12104" t="str">
            <v>85</v>
          </cell>
          <cell r="E12104" t="str">
            <v>085</v>
          </cell>
          <cell r="F12104" t="str">
            <v>5000.03</v>
          </cell>
          <cell r="G12104" t="str">
            <v>Salaries Overtime</v>
          </cell>
          <cell r="H12104">
            <v>0</v>
          </cell>
          <cell r="I12104">
            <v>0</v>
          </cell>
          <cell r="J12104">
            <v>0</v>
          </cell>
          <cell r="K12104">
            <v>0</v>
          </cell>
          <cell r="L12104">
            <v>0</v>
          </cell>
          <cell r="M12104">
            <v>0</v>
          </cell>
          <cell r="N12104">
            <v>0</v>
          </cell>
          <cell r="O12104" t="str">
            <v>+++</v>
          </cell>
        </row>
        <row r="12105">
          <cell r="A12105" t="str">
            <v>680.40.85.085-5000.04</v>
          </cell>
          <cell r="B12105" t="str">
            <v>680</v>
          </cell>
          <cell r="C12105" t="str">
            <v>40</v>
          </cell>
          <cell r="D12105" t="str">
            <v>85</v>
          </cell>
          <cell r="E12105" t="str">
            <v>085</v>
          </cell>
          <cell r="F12105" t="str">
            <v>5000.04</v>
          </cell>
          <cell r="G12105" t="str">
            <v>Salaries Holiday Pay</v>
          </cell>
          <cell r="H12105">
            <v>0</v>
          </cell>
          <cell r="I12105">
            <v>0</v>
          </cell>
          <cell r="J12105">
            <v>0</v>
          </cell>
          <cell r="K12105">
            <v>0</v>
          </cell>
          <cell r="L12105">
            <v>0</v>
          </cell>
          <cell r="M12105">
            <v>0</v>
          </cell>
          <cell r="N12105">
            <v>0</v>
          </cell>
          <cell r="O12105" t="str">
            <v>+++</v>
          </cell>
        </row>
        <row r="12106">
          <cell r="A12106" t="str">
            <v>680.40.85.085-5000.06</v>
          </cell>
          <cell r="B12106" t="str">
            <v>680</v>
          </cell>
          <cell r="C12106" t="str">
            <v>40</v>
          </cell>
          <cell r="D12106" t="str">
            <v>85</v>
          </cell>
          <cell r="E12106" t="str">
            <v>085</v>
          </cell>
          <cell r="F12106" t="str">
            <v>5000.06</v>
          </cell>
          <cell r="G12106" t="str">
            <v>Salaries Out of Class</v>
          </cell>
          <cell r="H12106">
            <v>0</v>
          </cell>
          <cell r="I12106">
            <v>0</v>
          </cell>
          <cell r="J12106">
            <v>0</v>
          </cell>
          <cell r="K12106">
            <v>0</v>
          </cell>
          <cell r="L12106">
            <v>0</v>
          </cell>
          <cell r="M12106">
            <v>0</v>
          </cell>
          <cell r="N12106">
            <v>0</v>
          </cell>
          <cell r="O12106" t="str">
            <v>+++</v>
          </cell>
        </row>
        <row r="12107">
          <cell r="A12107" t="str">
            <v>680.40.85.085-5000.07</v>
          </cell>
          <cell r="B12107" t="str">
            <v>680</v>
          </cell>
          <cell r="C12107" t="str">
            <v>40</v>
          </cell>
          <cell r="D12107" t="str">
            <v>85</v>
          </cell>
          <cell r="E12107" t="str">
            <v>085</v>
          </cell>
          <cell r="F12107" t="str">
            <v>5000.07</v>
          </cell>
          <cell r="G12107" t="str">
            <v>Salaries Admin Leave Pay</v>
          </cell>
          <cell r="H12107">
            <v>0</v>
          </cell>
          <cell r="I12107">
            <v>0</v>
          </cell>
          <cell r="J12107">
            <v>0</v>
          </cell>
          <cell r="K12107">
            <v>0</v>
          </cell>
          <cell r="L12107">
            <v>0</v>
          </cell>
          <cell r="M12107">
            <v>0</v>
          </cell>
          <cell r="N12107">
            <v>0</v>
          </cell>
          <cell r="O12107" t="str">
            <v>+++</v>
          </cell>
        </row>
        <row r="12108">
          <cell r="A12108" t="str">
            <v>680.40.85.085-5000.08</v>
          </cell>
          <cell r="B12108" t="str">
            <v>680</v>
          </cell>
          <cell r="C12108" t="str">
            <v>40</v>
          </cell>
          <cell r="D12108" t="str">
            <v>85</v>
          </cell>
          <cell r="E12108" t="str">
            <v>085</v>
          </cell>
          <cell r="F12108" t="str">
            <v>5000.08</v>
          </cell>
          <cell r="G12108" t="str">
            <v>Salaries Longevity Pay</v>
          </cell>
          <cell r="H12108">
            <v>0</v>
          </cell>
          <cell r="I12108">
            <v>0</v>
          </cell>
          <cell r="J12108">
            <v>0</v>
          </cell>
          <cell r="K12108">
            <v>0</v>
          </cell>
          <cell r="L12108">
            <v>0</v>
          </cell>
          <cell r="M12108">
            <v>0</v>
          </cell>
          <cell r="N12108">
            <v>0</v>
          </cell>
          <cell r="O12108" t="str">
            <v>+++</v>
          </cell>
        </row>
        <row r="12109">
          <cell r="A12109" t="str">
            <v>680.40.85.085-5000.11</v>
          </cell>
          <cell r="B12109" t="str">
            <v>680</v>
          </cell>
          <cell r="C12109" t="str">
            <v>40</v>
          </cell>
          <cell r="D12109" t="str">
            <v>85</v>
          </cell>
          <cell r="E12109" t="str">
            <v>085</v>
          </cell>
          <cell r="F12109" t="str">
            <v>5000.11</v>
          </cell>
          <cell r="G12109" t="str">
            <v>Salaries Worker's Comp</v>
          </cell>
          <cell r="H12109">
            <v>0</v>
          </cell>
          <cell r="I12109">
            <v>0</v>
          </cell>
          <cell r="J12109">
            <v>0</v>
          </cell>
          <cell r="K12109">
            <v>0</v>
          </cell>
          <cell r="L12109">
            <v>0</v>
          </cell>
          <cell r="M12109">
            <v>0</v>
          </cell>
          <cell r="N12109">
            <v>0</v>
          </cell>
          <cell r="O12109" t="str">
            <v>+++</v>
          </cell>
        </row>
        <row r="12110">
          <cell r="A12110" t="str">
            <v>680.40.85.085-5000.99</v>
          </cell>
          <cell r="B12110" t="str">
            <v>680</v>
          </cell>
          <cell r="C12110" t="str">
            <v>40</v>
          </cell>
          <cell r="D12110" t="str">
            <v>85</v>
          </cell>
          <cell r="E12110" t="str">
            <v>085</v>
          </cell>
          <cell r="F12110" t="str">
            <v>5000.99</v>
          </cell>
          <cell r="G12110" t="str">
            <v>Salaries New Personnel Requests</v>
          </cell>
          <cell r="H12110">
            <v>0</v>
          </cell>
          <cell r="I12110">
            <v>0</v>
          </cell>
          <cell r="J12110">
            <v>0</v>
          </cell>
          <cell r="K12110">
            <v>0</v>
          </cell>
          <cell r="L12110">
            <v>0</v>
          </cell>
          <cell r="M12110">
            <v>0</v>
          </cell>
          <cell r="N12110">
            <v>0</v>
          </cell>
          <cell r="O12110" t="str">
            <v>+++</v>
          </cell>
        </row>
        <row r="12111">
          <cell r="A12111" t="str">
            <v>680.40.85.085-5100.00</v>
          </cell>
          <cell r="B12111" t="str">
            <v>680</v>
          </cell>
          <cell r="C12111" t="str">
            <v>40</v>
          </cell>
          <cell r="D12111" t="str">
            <v>85</v>
          </cell>
          <cell r="E12111" t="str">
            <v>085</v>
          </cell>
          <cell r="F12111" t="str">
            <v>5100.00</v>
          </cell>
          <cell r="G12111" t="str">
            <v>Benefits PERS Pool Liability</v>
          </cell>
          <cell r="H12111">
            <v>0</v>
          </cell>
          <cell r="I12111">
            <v>0</v>
          </cell>
          <cell r="J12111">
            <v>0</v>
          </cell>
          <cell r="K12111">
            <v>0</v>
          </cell>
          <cell r="L12111">
            <v>0</v>
          </cell>
          <cell r="M12111">
            <v>0</v>
          </cell>
          <cell r="N12111">
            <v>0</v>
          </cell>
          <cell r="O12111" t="str">
            <v>+++</v>
          </cell>
        </row>
        <row r="12112">
          <cell r="A12112" t="str">
            <v>680.40.85.085-5100.01</v>
          </cell>
          <cell r="B12112" t="str">
            <v>680</v>
          </cell>
          <cell r="C12112" t="str">
            <v>40</v>
          </cell>
          <cell r="D12112" t="str">
            <v>85</v>
          </cell>
          <cell r="E12112" t="str">
            <v>085</v>
          </cell>
          <cell r="F12112" t="str">
            <v>5100.01</v>
          </cell>
          <cell r="G12112" t="str">
            <v>Benefits Retirement</v>
          </cell>
          <cell r="H12112">
            <v>0</v>
          </cell>
          <cell r="I12112">
            <v>0</v>
          </cell>
          <cell r="J12112">
            <v>0</v>
          </cell>
          <cell r="K12112">
            <v>0</v>
          </cell>
          <cell r="L12112">
            <v>0</v>
          </cell>
          <cell r="M12112">
            <v>0</v>
          </cell>
          <cell r="N12112">
            <v>0</v>
          </cell>
          <cell r="O12112" t="str">
            <v>+++</v>
          </cell>
        </row>
        <row r="12113">
          <cell r="A12113" t="str">
            <v>680.40.85.085-5100.02</v>
          </cell>
          <cell r="B12113" t="str">
            <v>680</v>
          </cell>
          <cell r="C12113" t="str">
            <v>40</v>
          </cell>
          <cell r="D12113" t="str">
            <v>85</v>
          </cell>
          <cell r="E12113" t="str">
            <v>085</v>
          </cell>
          <cell r="F12113" t="str">
            <v>5100.02</v>
          </cell>
          <cell r="G12113" t="str">
            <v>Benefits Health Insurance</v>
          </cell>
          <cell r="H12113">
            <v>0</v>
          </cell>
          <cell r="I12113">
            <v>0</v>
          </cell>
          <cell r="J12113">
            <v>0</v>
          </cell>
          <cell r="K12113">
            <v>0</v>
          </cell>
          <cell r="L12113">
            <v>0</v>
          </cell>
          <cell r="M12113">
            <v>0</v>
          </cell>
          <cell r="N12113">
            <v>0</v>
          </cell>
          <cell r="O12113" t="str">
            <v>+++</v>
          </cell>
        </row>
        <row r="12114">
          <cell r="A12114" t="str">
            <v>680.40.85.085-5100.03</v>
          </cell>
          <cell r="B12114" t="str">
            <v>680</v>
          </cell>
          <cell r="C12114" t="str">
            <v>40</v>
          </cell>
          <cell r="D12114" t="str">
            <v>85</v>
          </cell>
          <cell r="E12114" t="str">
            <v>085</v>
          </cell>
          <cell r="F12114" t="str">
            <v>5100.03</v>
          </cell>
          <cell r="G12114" t="str">
            <v>Benefits Dental Insurance</v>
          </cell>
          <cell r="H12114">
            <v>0</v>
          </cell>
          <cell r="I12114">
            <v>0</v>
          </cell>
          <cell r="J12114">
            <v>0</v>
          </cell>
          <cell r="K12114">
            <v>0</v>
          </cell>
          <cell r="L12114">
            <v>0</v>
          </cell>
          <cell r="M12114">
            <v>0</v>
          </cell>
          <cell r="N12114">
            <v>0</v>
          </cell>
          <cell r="O12114" t="str">
            <v>+++</v>
          </cell>
        </row>
        <row r="12115">
          <cell r="A12115" t="str">
            <v>680.40.85.085-5100.04</v>
          </cell>
          <cell r="B12115" t="str">
            <v>680</v>
          </cell>
          <cell r="C12115" t="str">
            <v>40</v>
          </cell>
          <cell r="D12115" t="str">
            <v>85</v>
          </cell>
          <cell r="E12115" t="str">
            <v>085</v>
          </cell>
          <cell r="F12115" t="str">
            <v>5100.04</v>
          </cell>
          <cell r="G12115" t="str">
            <v>Benefits Vision Insurance</v>
          </cell>
          <cell r="H12115">
            <v>0</v>
          </cell>
          <cell r="I12115">
            <v>0</v>
          </cell>
          <cell r="J12115">
            <v>0</v>
          </cell>
          <cell r="K12115">
            <v>0</v>
          </cell>
          <cell r="L12115">
            <v>0</v>
          </cell>
          <cell r="M12115">
            <v>0</v>
          </cell>
          <cell r="N12115">
            <v>0</v>
          </cell>
          <cell r="O12115" t="str">
            <v>+++</v>
          </cell>
        </row>
        <row r="12116">
          <cell r="A12116" t="str">
            <v>680.40.85.085-5100.05</v>
          </cell>
          <cell r="B12116" t="str">
            <v>680</v>
          </cell>
          <cell r="C12116" t="str">
            <v>40</v>
          </cell>
          <cell r="D12116" t="str">
            <v>85</v>
          </cell>
          <cell r="E12116" t="str">
            <v>085</v>
          </cell>
          <cell r="F12116" t="str">
            <v>5100.05</v>
          </cell>
          <cell r="G12116" t="str">
            <v>Benefits Life Insurance</v>
          </cell>
          <cell r="H12116">
            <v>0</v>
          </cell>
          <cell r="I12116">
            <v>0</v>
          </cell>
          <cell r="J12116">
            <v>0</v>
          </cell>
          <cell r="K12116">
            <v>0</v>
          </cell>
          <cell r="L12116">
            <v>0</v>
          </cell>
          <cell r="M12116">
            <v>0</v>
          </cell>
          <cell r="N12116">
            <v>0</v>
          </cell>
          <cell r="O12116" t="str">
            <v>+++</v>
          </cell>
        </row>
        <row r="12117">
          <cell r="A12117" t="str">
            <v>680.40.85.085-5100.06</v>
          </cell>
          <cell r="B12117" t="str">
            <v>680</v>
          </cell>
          <cell r="C12117" t="str">
            <v>40</v>
          </cell>
          <cell r="D12117" t="str">
            <v>85</v>
          </cell>
          <cell r="E12117" t="str">
            <v>085</v>
          </cell>
          <cell r="F12117" t="str">
            <v>5100.06</v>
          </cell>
          <cell r="G12117" t="str">
            <v>Benefits Worker's Comp</v>
          </cell>
          <cell r="H12117">
            <v>0</v>
          </cell>
          <cell r="I12117">
            <v>0</v>
          </cell>
          <cell r="J12117">
            <v>0</v>
          </cell>
          <cell r="K12117">
            <v>0</v>
          </cell>
          <cell r="L12117">
            <v>0</v>
          </cell>
          <cell r="M12117">
            <v>0</v>
          </cell>
          <cell r="N12117">
            <v>0</v>
          </cell>
          <cell r="O12117" t="str">
            <v>+++</v>
          </cell>
        </row>
        <row r="12118">
          <cell r="A12118" t="str">
            <v>680.40.85.085-5100.07</v>
          </cell>
          <cell r="B12118" t="str">
            <v>680</v>
          </cell>
          <cell r="C12118" t="str">
            <v>40</v>
          </cell>
          <cell r="D12118" t="str">
            <v>85</v>
          </cell>
          <cell r="E12118" t="str">
            <v>085</v>
          </cell>
          <cell r="F12118" t="str">
            <v>5100.07</v>
          </cell>
          <cell r="G12118" t="str">
            <v>Benefits Long Term Disability</v>
          </cell>
          <cell r="H12118">
            <v>0</v>
          </cell>
          <cell r="I12118">
            <v>0</v>
          </cell>
          <cell r="J12118">
            <v>0</v>
          </cell>
          <cell r="K12118">
            <v>0</v>
          </cell>
          <cell r="L12118">
            <v>0</v>
          </cell>
          <cell r="M12118">
            <v>0</v>
          </cell>
          <cell r="N12118">
            <v>0</v>
          </cell>
          <cell r="O12118" t="str">
            <v>+++</v>
          </cell>
        </row>
        <row r="12119">
          <cell r="A12119" t="str">
            <v>680.40.85.085-5100.08</v>
          </cell>
          <cell r="B12119" t="str">
            <v>680</v>
          </cell>
          <cell r="C12119" t="str">
            <v>40</v>
          </cell>
          <cell r="D12119" t="str">
            <v>85</v>
          </cell>
          <cell r="E12119" t="str">
            <v>085</v>
          </cell>
          <cell r="F12119" t="str">
            <v>5100.08</v>
          </cell>
          <cell r="G12119" t="str">
            <v>Benefits Deferred Compensation</v>
          </cell>
          <cell r="H12119">
            <v>0</v>
          </cell>
          <cell r="I12119">
            <v>0</v>
          </cell>
          <cell r="J12119">
            <v>0</v>
          </cell>
          <cell r="K12119">
            <v>0</v>
          </cell>
          <cell r="L12119">
            <v>0</v>
          </cell>
          <cell r="M12119">
            <v>0</v>
          </cell>
          <cell r="N12119">
            <v>0</v>
          </cell>
          <cell r="O12119" t="str">
            <v>+++</v>
          </cell>
        </row>
        <row r="12120">
          <cell r="A12120" t="str">
            <v>680.40.85.085-5100.09</v>
          </cell>
          <cell r="B12120" t="str">
            <v>680</v>
          </cell>
          <cell r="C12120" t="str">
            <v>40</v>
          </cell>
          <cell r="D12120" t="str">
            <v>85</v>
          </cell>
          <cell r="E12120" t="str">
            <v>085</v>
          </cell>
          <cell r="F12120" t="str">
            <v>5100.09</v>
          </cell>
          <cell r="G12120" t="str">
            <v>Benefits Unemployment Insurance</v>
          </cell>
          <cell r="H12120">
            <v>0</v>
          </cell>
          <cell r="I12120">
            <v>0</v>
          </cell>
          <cell r="J12120">
            <v>0</v>
          </cell>
          <cell r="K12120">
            <v>0</v>
          </cell>
          <cell r="L12120">
            <v>0</v>
          </cell>
          <cell r="M12120">
            <v>0</v>
          </cell>
          <cell r="N12120">
            <v>0</v>
          </cell>
          <cell r="O12120" t="str">
            <v>+++</v>
          </cell>
        </row>
        <row r="12121">
          <cell r="A12121" t="str">
            <v>680.40.85.085-5100.10</v>
          </cell>
          <cell r="B12121" t="str">
            <v>680</v>
          </cell>
          <cell r="C12121" t="str">
            <v>40</v>
          </cell>
          <cell r="D12121" t="str">
            <v>85</v>
          </cell>
          <cell r="E12121" t="str">
            <v>085</v>
          </cell>
          <cell r="F12121" t="str">
            <v>5100.10</v>
          </cell>
          <cell r="G12121" t="str">
            <v>Benefits Uniform Allowance</v>
          </cell>
          <cell r="H12121">
            <v>0</v>
          </cell>
          <cell r="I12121">
            <v>0</v>
          </cell>
          <cell r="J12121">
            <v>0</v>
          </cell>
          <cell r="K12121">
            <v>0</v>
          </cell>
          <cell r="L12121">
            <v>0</v>
          </cell>
          <cell r="M12121">
            <v>0</v>
          </cell>
          <cell r="N12121">
            <v>0</v>
          </cell>
          <cell r="O12121" t="str">
            <v>+++</v>
          </cell>
        </row>
        <row r="12122">
          <cell r="A12122" t="str">
            <v>680.40.85.085-5100.11</v>
          </cell>
          <cell r="B12122" t="str">
            <v>680</v>
          </cell>
          <cell r="C12122" t="str">
            <v>40</v>
          </cell>
          <cell r="D12122" t="str">
            <v>85</v>
          </cell>
          <cell r="E12122" t="str">
            <v>085</v>
          </cell>
          <cell r="F12122" t="str">
            <v>5100.11</v>
          </cell>
          <cell r="G12122" t="str">
            <v>Benefits Medicare</v>
          </cell>
          <cell r="H12122">
            <v>0</v>
          </cell>
          <cell r="I12122">
            <v>0</v>
          </cell>
          <cell r="J12122">
            <v>0</v>
          </cell>
          <cell r="K12122">
            <v>0</v>
          </cell>
          <cell r="L12122">
            <v>0</v>
          </cell>
          <cell r="M12122">
            <v>0</v>
          </cell>
          <cell r="N12122">
            <v>0</v>
          </cell>
          <cell r="O12122" t="str">
            <v>+++</v>
          </cell>
        </row>
        <row r="12123">
          <cell r="A12123" t="str">
            <v>680.40.85.085-5100.12</v>
          </cell>
          <cell r="B12123" t="str">
            <v>680</v>
          </cell>
          <cell r="C12123" t="str">
            <v>40</v>
          </cell>
          <cell r="D12123" t="str">
            <v>85</v>
          </cell>
          <cell r="E12123" t="str">
            <v>085</v>
          </cell>
          <cell r="F12123" t="str">
            <v>5100.12</v>
          </cell>
          <cell r="G12123" t="str">
            <v>Benefits Annual Physical Exam</v>
          </cell>
          <cell r="H12123">
            <v>0</v>
          </cell>
          <cell r="I12123">
            <v>0</v>
          </cell>
          <cell r="J12123">
            <v>0</v>
          </cell>
          <cell r="K12123">
            <v>0</v>
          </cell>
          <cell r="L12123">
            <v>0</v>
          </cell>
          <cell r="M12123">
            <v>0</v>
          </cell>
          <cell r="N12123">
            <v>0</v>
          </cell>
          <cell r="O12123" t="str">
            <v>+++</v>
          </cell>
        </row>
        <row r="12124">
          <cell r="A12124" t="str">
            <v>680.40.85.085-5100.15</v>
          </cell>
          <cell r="B12124" t="str">
            <v>680</v>
          </cell>
          <cell r="C12124" t="str">
            <v>40</v>
          </cell>
          <cell r="D12124" t="str">
            <v>85</v>
          </cell>
          <cell r="E12124" t="str">
            <v>085</v>
          </cell>
          <cell r="F12124" t="str">
            <v>5100.15</v>
          </cell>
          <cell r="G12124" t="str">
            <v>Benefits Cell Phone Allowance</v>
          </cell>
          <cell r="H12124">
            <v>0</v>
          </cell>
          <cell r="I12124">
            <v>0</v>
          </cell>
          <cell r="J12124">
            <v>0</v>
          </cell>
          <cell r="K12124">
            <v>0</v>
          </cell>
          <cell r="L12124">
            <v>0</v>
          </cell>
          <cell r="M12124">
            <v>0</v>
          </cell>
          <cell r="N12124">
            <v>0</v>
          </cell>
          <cell r="O12124" t="str">
            <v>+++</v>
          </cell>
        </row>
        <row r="12125">
          <cell r="A12125" t="str">
            <v>680.40.85.085-5100.17</v>
          </cell>
          <cell r="B12125" t="str">
            <v>680</v>
          </cell>
          <cell r="C12125" t="str">
            <v>40</v>
          </cell>
          <cell r="D12125" t="str">
            <v>85</v>
          </cell>
          <cell r="E12125" t="str">
            <v>085</v>
          </cell>
          <cell r="F12125" t="str">
            <v>5100.17</v>
          </cell>
          <cell r="G12125" t="str">
            <v>Benefits Other Post Employment Benefits</v>
          </cell>
          <cell r="H12125">
            <v>0</v>
          </cell>
          <cell r="I12125">
            <v>0</v>
          </cell>
          <cell r="J12125">
            <v>0</v>
          </cell>
          <cell r="K12125">
            <v>0</v>
          </cell>
          <cell r="L12125">
            <v>0</v>
          </cell>
          <cell r="M12125">
            <v>0</v>
          </cell>
          <cell r="N12125">
            <v>0</v>
          </cell>
          <cell r="O12125" t="str">
            <v>+++</v>
          </cell>
        </row>
        <row r="12126">
          <cell r="A12126" t="str">
            <v>680.40.85.085-6000.01</v>
          </cell>
          <cell r="B12126" t="str">
            <v>680</v>
          </cell>
          <cell r="C12126" t="str">
            <v>40</v>
          </cell>
          <cell r="D12126" t="str">
            <v>85</v>
          </cell>
          <cell r="E12126" t="str">
            <v>085</v>
          </cell>
          <cell r="F12126" t="str">
            <v>6000.01</v>
          </cell>
          <cell r="G12126" t="str">
            <v>Professional Services General</v>
          </cell>
          <cell r="H12126">
            <v>0</v>
          </cell>
          <cell r="I12126">
            <v>0</v>
          </cell>
          <cell r="J12126">
            <v>0</v>
          </cell>
          <cell r="K12126">
            <v>0</v>
          </cell>
          <cell r="L12126">
            <v>0</v>
          </cell>
          <cell r="M12126">
            <v>0</v>
          </cell>
          <cell r="N12126">
            <v>0</v>
          </cell>
          <cell r="O12126" t="str">
            <v>+++</v>
          </cell>
        </row>
        <row r="12127">
          <cell r="A12127" t="str">
            <v>680.40.85.085-6000.07</v>
          </cell>
          <cell r="B12127" t="str">
            <v>680</v>
          </cell>
          <cell r="C12127" t="str">
            <v>40</v>
          </cell>
          <cell r="D12127" t="str">
            <v>85</v>
          </cell>
          <cell r="E12127" t="str">
            <v>085</v>
          </cell>
          <cell r="F12127" t="str">
            <v>6000.07</v>
          </cell>
          <cell r="G12127" t="str">
            <v>Professional Services Weed Abatement</v>
          </cell>
          <cell r="H12127">
            <v>0</v>
          </cell>
          <cell r="I12127">
            <v>0</v>
          </cell>
          <cell r="J12127">
            <v>0</v>
          </cell>
          <cell r="K12127">
            <v>0</v>
          </cell>
          <cell r="L12127">
            <v>0</v>
          </cell>
          <cell r="M12127">
            <v>0</v>
          </cell>
          <cell r="N12127">
            <v>0</v>
          </cell>
          <cell r="O12127" t="str">
            <v>+++</v>
          </cell>
        </row>
        <row r="12128">
          <cell r="A12128" t="str">
            <v>680.40.85.085-6000.09</v>
          </cell>
          <cell r="B12128" t="str">
            <v>680</v>
          </cell>
          <cell r="C12128" t="str">
            <v>40</v>
          </cell>
          <cell r="D12128" t="str">
            <v>85</v>
          </cell>
          <cell r="E12128" t="str">
            <v>085</v>
          </cell>
          <cell r="F12128" t="str">
            <v>6000.09</v>
          </cell>
          <cell r="G12128" t="str">
            <v>Professional Services Uniform</v>
          </cell>
          <cell r="H12128">
            <v>0</v>
          </cell>
          <cell r="I12128">
            <v>0</v>
          </cell>
          <cell r="J12128">
            <v>0</v>
          </cell>
          <cell r="K12128">
            <v>0</v>
          </cell>
          <cell r="L12128">
            <v>0</v>
          </cell>
          <cell r="M12128">
            <v>0</v>
          </cell>
          <cell r="N12128">
            <v>0</v>
          </cell>
          <cell r="O12128" t="str">
            <v>+++</v>
          </cell>
        </row>
        <row r="12129">
          <cell r="A12129" t="str">
            <v>680.40.85.085-6000.10</v>
          </cell>
          <cell r="B12129" t="str">
            <v>680</v>
          </cell>
          <cell r="C12129" t="str">
            <v>40</v>
          </cell>
          <cell r="D12129" t="str">
            <v>85</v>
          </cell>
          <cell r="E12129" t="str">
            <v>085</v>
          </cell>
          <cell r="F12129" t="str">
            <v>6000.10</v>
          </cell>
          <cell r="G12129" t="str">
            <v>Professional Services Consultant</v>
          </cell>
          <cell r="H12129">
            <v>0</v>
          </cell>
          <cell r="I12129">
            <v>0</v>
          </cell>
          <cell r="J12129">
            <v>0</v>
          </cell>
          <cell r="K12129">
            <v>0</v>
          </cell>
          <cell r="L12129">
            <v>0</v>
          </cell>
          <cell r="M12129">
            <v>0</v>
          </cell>
          <cell r="N12129">
            <v>0</v>
          </cell>
          <cell r="O12129" t="str">
            <v>+++</v>
          </cell>
        </row>
        <row r="12130">
          <cell r="A12130" t="str">
            <v>680.40.85.085-6000.12</v>
          </cell>
          <cell r="B12130" t="str">
            <v>680</v>
          </cell>
          <cell r="C12130" t="str">
            <v>40</v>
          </cell>
          <cell r="D12130" t="str">
            <v>85</v>
          </cell>
          <cell r="E12130" t="str">
            <v>085</v>
          </cell>
          <cell r="F12130" t="str">
            <v>6000.12</v>
          </cell>
          <cell r="G12130" t="str">
            <v>Professional Services Contract Services</v>
          </cell>
          <cell r="H12130">
            <v>0</v>
          </cell>
          <cell r="I12130">
            <v>0</v>
          </cell>
          <cell r="J12130">
            <v>0</v>
          </cell>
          <cell r="K12130">
            <v>0</v>
          </cell>
          <cell r="L12130">
            <v>0</v>
          </cell>
          <cell r="M12130">
            <v>0</v>
          </cell>
          <cell r="N12130">
            <v>0</v>
          </cell>
          <cell r="O12130" t="str">
            <v>+++</v>
          </cell>
        </row>
        <row r="12131">
          <cell r="A12131" t="str">
            <v>680.40.85.085-6000.13</v>
          </cell>
          <cell r="B12131" t="str">
            <v>680</v>
          </cell>
          <cell r="C12131" t="str">
            <v>40</v>
          </cell>
          <cell r="D12131" t="str">
            <v>85</v>
          </cell>
          <cell r="E12131" t="str">
            <v>085</v>
          </cell>
          <cell r="F12131" t="str">
            <v>6000.13</v>
          </cell>
          <cell r="G12131" t="str">
            <v>Professional Services Compliance Monitoring</v>
          </cell>
          <cell r="H12131">
            <v>0</v>
          </cell>
          <cell r="I12131">
            <v>0</v>
          </cell>
          <cell r="J12131">
            <v>0</v>
          </cell>
          <cell r="K12131">
            <v>0</v>
          </cell>
          <cell r="L12131">
            <v>0</v>
          </cell>
          <cell r="M12131">
            <v>0</v>
          </cell>
          <cell r="N12131">
            <v>0</v>
          </cell>
          <cell r="O12131" t="str">
            <v>+++</v>
          </cell>
        </row>
        <row r="12132">
          <cell r="A12132" t="str">
            <v>680.40.85.085-6000.14</v>
          </cell>
          <cell r="B12132" t="str">
            <v>680</v>
          </cell>
          <cell r="C12132" t="str">
            <v>40</v>
          </cell>
          <cell r="D12132" t="str">
            <v>85</v>
          </cell>
          <cell r="E12132" t="str">
            <v>085</v>
          </cell>
          <cell r="F12132" t="str">
            <v>6000.14</v>
          </cell>
          <cell r="G12132" t="str">
            <v>Professional Services IW Pre Analysis</v>
          </cell>
          <cell r="H12132">
            <v>0</v>
          </cell>
          <cell r="I12132">
            <v>0</v>
          </cell>
          <cell r="J12132">
            <v>0</v>
          </cell>
          <cell r="K12132">
            <v>0</v>
          </cell>
          <cell r="L12132">
            <v>0</v>
          </cell>
          <cell r="M12132">
            <v>0</v>
          </cell>
          <cell r="N12132">
            <v>0</v>
          </cell>
          <cell r="O12132" t="str">
            <v>+++</v>
          </cell>
        </row>
        <row r="12133">
          <cell r="A12133" t="str">
            <v>680.40.85.085-6000.18</v>
          </cell>
          <cell r="B12133" t="str">
            <v>680</v>
          </cell>
          <cell r="C12133" t="str">
            <v>40</v>
          </cell>
          <cell r="D12133" t="str">
            <v>85</v>
          </cell>
          <cell r="E12133" t="str">
            <v>085</v>
          </cell>
          <cell r="F12133" t="str">
            <v>6000.18</v>
          </cell>
          <cell r="G12133" t="str">
            <v>Professional Services Legal</v>
          </cell>
          <cell r="H12133">
            <v>0</v>
          </cell>
          <cell r="I12133">
            <v>0</v>
          </cell>
          <cell r="J12133">
            <v>0</v>
          </cell>
          <cell r="K12133">
            <v>0</v>
          </cell>
          <cell r="L12133">
            <v>0</v>
          </cell>
          <cell r="M12133">
            <v>0</v>
          </cell>
          <cell r="N12133">
            <v>0</v>
          </cell>
          <cell r="O12133" t="str">
            <v>+++</v>
          </cell>
        </row>
        <row r="12134">
          <cell r="A12134" t="str">
            <v>680.40.85.085-6100.01</v>
          </cell>
          <cell r="B12134" t="str">
            <v>680</v>
          </cell>
          <cell r="C12134" t="str">
            <v>40</v>
          </cell>
          <cell r="D12134" t="str">
            <v>85</v>
          </cell>
          <cell r="E12134" t="str">
            <v>085</v>
          </cell>
          <cell r="F12134" t="str">
            <v>6100.01</v>
          </cell>
          <cell r="G12134" t="str">
            <v>Utilities Electric</v>
          </cell>
          <cell r="H12134">
            <v>0</v>
          </cell>
          <cell r="I12134">
            <v>0</v>
          </cell>
          <cell r="J12134">
            <v>0</v>
          </cell>
          <cell r="K12134">
            <v>0</v>
          </cell>
          <cell r="L12134">
            <v>0</v>
          </cell>
          <cell r="M12134">
            <v>0</v>
          </cell>
          <cell r="N12134">
            <v>0</v>
          </cell>
          <cell r="O12134" t="str">
            <v>+++</v>
          </cell>
        </row>
        <row r="12135">
          <cell r="A12135" t="str">
            <v>680.40.85.085-6100.02</v>
          </cell>
          <cell r="B12135" t="str">
            <v>680</v>
          </cell>
          <cell r="C12135" t="str">
            <v>40</v>
          </cell>
          <cell r="D12135" t="str">
            <v>85</v>
          </cell>
          <cell r="E12135" t="str">
            <v>085</v>
          </cell>
          <cell r="F12135" t="str">
            <v>6100.02</v>
          </cell>
          <cell r="G12135" t="str">
            <v>Utilities Telephone</v>
          </cell>
          <cell r="H12135">
            <v>0</v>
          </cell>
          <cell r="I12135">
            <v>0</v>
          </cell>
          <cell r="J12135">
            <v>0</v>
          </cell>
          <cell r="K12135">
            <v>0</v>
          </cell>
          <cell r="L12135">
            <v>0</v>
          </cell>
          <cell r="M12135">
            <v>0</v>
          </cell>
          <cell r="N12135">
            <v>0</v>
          </cell>
          <cell r="O12135" t="str">
            <v>+++</v>
          </cell>
        </row>
        <row r="12136">
          <cell r="A12136" t="str">
            <v>680.40.85.085-6100.03</v>
          </cell>
          <cell r="B12136" t="str">
            <v>680</v>
          </cell>
          <cell r="C12136" t="str">
            <v>40</v>
          </cell>
          <cell r="D12136" t="str">
            <v>85</v>
          </cell>
          <cell r="E12136" t="str">
            <v>085</v>
          </cell>
          <cell r="F12136" t="str">
            <v>6100.03</v>
          </cell>
          <cell r="G12136" t="str">
            <v>Utilities Data Transmission / ISP</v>
          </cell>
          <cell r="H12136">
            <v>0</v>
          </cell>
          <cell r="I12136">
            <v>0</v>
          </cell>
          <cell r="J12136">
            <v>0</v>
          </cell>
          <cell r="K12136">
            <v>0</v>
          </cell>
          <cell r="L12136">
            <v>0</v>
          </cell>
          <cell r="M12136">
            <v>0</v>
          </cell>
          <cell r="N12136">
            <v>0</v>
          </cell>
          <cell r="O12136" t="str">
            <v>+++</v>
          </cell>
        </row>
        <row r="12137">
          <cell r="A12137" t="str">
            <v>680.40.85.085-6200.01</v>
          </cell>
          <cell r="B12137" t="str">
            <v>680</v>
          </cell>
          <cell r="C12137" t="str">
            <v>40</v>
          </cell>
          <cell r="D12137" t="str">
            <v>85</v>
          </cell>
          <cell r="E12137" t="str">
            <v>085</v>
          </cell>
          <cell r="F12137" t="str">
            <v>6200.01</v>
          </cell>
          <cell r="G12137" t="str">
            <v>Supplies Office</v>
          </cell>
          <cell r="H12137">
            <v>0</v>
          </cell>
          <cell r="I12137">
            <v>0</v>
          </cell>
          <cell r="J12137">
            <v>0</v>
          </cell>
          <cell r="K12137">
            <v>0</v>
          </cell>
          <cell r="L12137">
            <v>0</v>
          </cell>
          <cell r="M12137">
            <v>0</v>
          </cell>
          <cell r="N12137">
            <v>0</v>
          </cell>
          <cell r="O12137" t="str">
            <v>+++</v>
          </cell>
        </row>
        <row r="12138">
          <cell r="A12138" t="str">
            <v>680.40.85.085-6200.02</v>
          </cell>
          <cell r="B12138" t="str">
            <v>680</v>
          </cell>
          <cell r="C12138" t="str">
            <v>40</v>
          </cell>
          <cell r="D12138" t="str">
            <v>85</v>
          </cell>
          <cell r="E12138" t="str">
            <v>085</v>
          </cell>
          <cell r="F12138" t="str">
            <v>6200.02</v>
          </cell>
          <cell r="G12138" t="str">
            <v>Supplies Special Department</v>
          </cell>
          <cell r="H12138">
            <v>0</v>
          </cell>
          <cell r="I12138">
            <v>0</v>
          </cell>
          <cell r="J12138">
            <v>0</v>
          </cell>
          <cell r="K12138">
            <v>0</v>
          </cell>
          <cell r="L12138">
            <v>0</v>
          </cell>
          <cell r="M12138">
            <v>0</v>
          </cell>
          <cell r="N12138">
            <v>0</v>
          </cell>
          <cell r="O12138" t="str">
            <v>+++</v>
          </cell>
        </row>
        <row r="12139">
          <cell r="A12139" t="str">
            <v>680.40.85.085-6200.03</v>
          </cell>
          <cell r="B12139" t="str">
            <v>680</v>
          </cell>
          <cell r="C12139" t="str">
            <v>40</v>
          </cell>
          <cell r="D12139" t="str">
            <v>85</v>
          </cell>
          <cell r="E12139" t="str">
            <v>085</v>
          </cell>
          <cell r="F12139" t="str">
            <v>6200.03</v>
          </cell>
          <cell r="G12139" t="str">
            <v>Supplies Copier Maintenance &amp; Supplies</v>
          </cell>
          <cell r="H12139">
            <v>0</v>
          </cell>
          <cell r="I12139">
            <v>0</v>
          </cell>
          <cell r="J12139">
            <v>0</v>
          </cell>
          <cell r="K12139">
            <v>0</v>
          </cell>
          <cell r="L12139">
            <v>0</v>
          </cell>
          <cell r="M12139">
            <v>0</v>
          </cell>
          <cell r="N12139">
            <v>0</v>
          </cell>
          <cell r="O12139" t="str">
            <v>+++</v>
          </cell>
        </row>
        <row r="12140">
          <cell r="A12140" t="str">
            <v>680.40.85.085-6200.04</v>
          </cell>
          <cell r="B12140" t="str">
            <v>680</v>
          </cell>
          <cell r="C12140" t="str">
            <v>40</v>
          </cell>
          <cell r="D12140" t="str">
            <v>85</v>
          </cell>
          <cell r="E12140" t="str">
            <v>085</v>
          </cell>
          <cell r="F12140" t="str">
            <v>6200.04</v>
          </cell>
          <cell r="G12140" t="str">
            <v>Supplies Postage</v>
          </cell>
          <cell r="H12140">
            <v>0</v>
          </cell>
          <cell r="I12140">
            <v>0</v>
          </cell>
          <cell r="J12140">
            <v>0</v>
          </cell>
          <cell r="K12140">
            <v>0</v>
          </cell>
          <cell r="L12140">
            <v>0</v>
          </cell>
          <cell r="M12140">
            <v>0</v>
          </cell>
          <cell r="N12140">
            <v>0</v>
          </cell>
          <cell r="O12140" t="str">
            <v>+++</v>
          </cell>
        </row>
        <row r="12141">
          <cell r="A12141" t="str">
            <v>680.40.85.085-6200.05</v>
          </cell>
          <cell r="B12141" t="str">
            <v>680</v>
          </cell>
          <cell r="C12141" t="str">
            <v>40</v>
          </cell>
          <cell r="D12141" t="str">
            <v>85</v>
          </cell>
          <cell r="E12141" t="str">
            <v>085</v>
          </cell>
          <cell r="F12141" t="str">
            <v>6200.05</v>
          </cell>
          <cell r="G12141" t="str">
            <v>Supplies Gasoline</v>
          </cell>
          <cell r="H12141">
            <v>0</v>
          </cell>
          <cell r="I12141">
            <v>0</v>
          </cell>
          <cell r="J12141">
            <v>0</v>
          </cell>
          <cell r="K12141">
            <v>0</v>
          </cell>
          <cell r="L12141">
            <v>0</v>
          </cell>
          <cell r="M12141">
            <v>0</v>
          </cell>
          <cell r="N12141">
            <v>0</v>
          </cell>
          <cell r="O12141" t="str">
            <v>+++</v>
          </cell>
        </row>
        <row r="12142">
          <cell r="A12142" t="str">
            <v>680.40.85.085-6200.06</v>
          </cell>
          <cell r="B12142" t="str">
            <v>680</v>
          </cell>
          <cell r="C12142" t="str">
            <v>40</v>
          </cell>
          <cell r="D12142" t="str">
            <v>85</v>
          </cell>
          <cell r="E12142" t="str">
            <v>085</v>
          </cell>
          <cell r="F12142" t="str">
            <v>6200.06</v>
          </cell>
          <cell r="G12142" t="str">
            <v>Supplies Propane</v>
          </cell>
          <cell r="H12142">
            <v>0</v>
          </cell>
          <cell r="I12142">
            <v>0</v>
          </cell>
          <cell r="J12142">
            <v>0</v>
          </cell>
          <cell r="K12142">
            <v>0</v>
          </cell>
          <cell r="L12142">
            <v>0</v>
          </cell>
          <cell r="M12142">
            <v>0</v>
          </cell>
          <cell r="N12142">
            <v>0</v>
          </cell>
          <cell r="O12142" t="str">
            <v>+++</v>
          </cell>
        </row>
        <row r="12143">
          <cell r="A12143" t="str">
            <v>680.40.85.085-6200.07</v>
          </cell>
          <cell r="B12143" t="str">
            <v>680</v>
          </cell>
          <cell r="C12143" t="str">
            <v>40</v>
          </cell>
          <cell r="D12143" t="str">
            <v>85</v>
          </cell>
          <cell r="E12143" t="str">
            <v>085</v>
          </cell>
          <cell r="F12143" t="str">
            <v>6200.07</v>
          </cell>
          <cell r="G12143" t="str">
            <v>Supplies Radio Communication &amp; Maint</v>
          </cell>
          <cell r="H12143">
            <v>0</v>
          </cell>
          <cell r="I12143">
            <v>0</v>
          </cell>
          <cell r="J12143">
            <v>0</v>
          </cell>
          <cell r="K12143">
            <v>0</v>
          </cell>
          <cell r="L12143">
            <v>0</v>
          </cell>
          <cell r="M12143">
            <v>0</v>
          </cell>
          <cell r="N12143">
            <v>0</v>
          </cell>
          <cell r="O12143" t="str">
            <v>+++</v>
          </cell>
        </row>
        <row r="12144">
          <cell r="A12144" t="str">
            <v>680.40.85.085-6200.09</v>
          </cell>
          <cell r="B12144" t="str">
            <v>680</v>
          </cell>
          <cell r="C12144" t="str">
            <v>40</v>
          </cell>
          <cell r="D12144" t="str">
            <v>85</v>
          </cell>
          <cell r="E12144" t="str">
            <v>085</v>
          </cell>
          <cell r="F12144" t="str">
            <v>6200.09</v>
          </cell>
          <cell r="G12144" t="str">
            <v>Supplies Data Processing</v>
          </cell>
          <cell r="H12144">
            <v>0</v>
          </cell>
          <cell r="I12144">
            <v>0</v>
          </cell>
          <cell r="J12144">
            <v>0</v>
          </cell>
          <cell r="K12144">
            <v>0</v>
          </cell>
          <cell r="L12144">
            <v>0</v>
          </cell>
          <cell r="M12144">
            <v>0</v>
          </cell>
          <cell r="N12144">
            <v>0</v>
          </cell>
          <cell r="O12144" t="str">
            <v>+++</v>
          </cell>
        </row>
        <row r="12145">
          <cell r="A12145" t="str">
            <v>680.40.85.085-6200.10</v>
          </cell>
          <cell r="B12145" t="str">
            <v>680</v>
          </cell>
          <cell r="C12145" t="str">
            <v>40</v>
          </cell>
          <cell r="D12145" t="str">
            <v>85</v>
          </cell>
          <cell r="E12145" t="str">
            <v>085</v>
          </cell>
          <cell r="F12145" t="str">
            <v>6200.10</v>
          </cell>
          <cell r="G12145" t="str">
            <v>Supplies Protective Clothing</v>
          </cell>
          <cell r="H12145">
            <v>0</v>
          </cell>
          <cell r="I12145">
            <v>0</v>
          </cell>
          <cell r="J12145">
            <v>0</v>
          </cell>
          <cell r="K12145">
            <v>0</v>
          </cell>
          <cell r="L12145">
            <v>0</v>
          </cell>
          <cell r="M12145">
            <v>0</v>
          </cell>
          <cell r="N12145">
            <v>0</v>
          </cell>
          <cell r="O12145" t="str">
            <v>+++</v>
          </cell>
        </row>
        <row r="12146">
          <cell r="A12146" t="str">
            <v>680.40.85.085-6200.12</v>
          </cell>
          <cell r="B12146" t="str">
            <v>680</v>
          </cell>
          <cell r="C12146" t="str">
            <v>40</v>
          </cell>
          <cell r="D12146" t="str">
            <v>85</v>
          </cell>
          <cell r="E12146" t="str">
            <v>085</v>
          </cell>
          <cell r="F12146" t="str">
            <v>6200.12</v>
          </cell>
          <cell r="G12146" t="str">
            <v>Supplies CNG</v>
          </cell>
          <cell r="H12146">
            <v>0</v>
          </cell>
          <cell r="I12146">
            <v>0</v>
          </cell>
          <cell r="J12146">
            <v>0</v>
          </cell>
          <cell r="K12146">
            <v>0</v>
          </cell>
          <cell r="L12146">
            <v>0</v>
          </cell>
          <cell r="M12146">
            <v>0</v>
          </cell>
          <cell r="N12146">
            <v>0</v>
          </cell>
          <cell r="O12146" t="str">
            <v>+++</v>
          </cell>
        </row>
        <row r="12147">
          <cell r="A12147" t="str">
            <v>680.40.85.085-6280.03</v>
          </cell>
          <cell r="B12147" t="str">
            <v>680</v>
          </cell>
          <cell r="C12147" t="str">
            <v>40</v>
          </cell>
          <cell r="D12147" t="str">
            <v>85</v>
          </cell>
          <cell r="E12147" t="str">
            <v>085</v>
          </cell>
          <cell r="F12147" t="str">
            <v>6280.03</v>
          </cell>
          <cell r="G12147" t="str">
            <v>Supplies-Public Works Soundwall Repair</v>
          </cell>
          <cell r="H12147">
            <v>0</v>
          </cell>
          <cell r="I12147">
            <v>0</v>
          </cell>
          <cell r="J12147">
            <v>0</v>
          </cell>
          <cell r="K12147">
            <v>0</v>
          </cell>
          <cell r="L12147">
            <v>0</v>
          </cell>
          <cell r="M12147">
            <v>0</v>
          </cell>
          <cell r="N12147">
            <v>0</v>
          </cell>
          <cell r="O12147" t="str">
            <v>+++</v>
          </cell>
        </row>
        <row r="12148">
          <cell r="A12148" t="str">
            <v>680.40.85.085-6280.04</v>
          </cell>
          <cell r="B12148" t="str">
            <v>680</v>
          </cell>
          <cell r="C12148" t="str">
            <v>40</v>
          </cell>
          <cell r="D12148" t="str">
            <v>85</v>
          </cell>
          <cell r="E12148" t="str">
            <v>085</v>
          </cell>
          <cell r="F12148" t="str">
            <v>6280.04</v>
          </cell>
          <cell r="G12148" t="str">
            <v>Supplies-Public Works Sidewalk Repair</v>
          </cell>
          <cell r="H12148">
            <v>0</v>
          </cell>
          <cell r="I12148">
            <v>0</v>
          </cell>
          <cell r="J12148">
            <v>0</v>
          </cell>
          <cell r="K12148">
            <v>0</v>
          </cell>
          <cell r="L12148">
            <v>0</v>
          </cell>
          <cell r="M12148">
            <v>0</v>
          </cell>
          <cell r="N12148">
            <v>0</v>
          </cell>
          <cell r="O12148" t="str">
            <v>+++</v>
          </cell>
        </row>
        <row r="12149">
          <cell r="A12149" t="str">
            <v>680.40.85.085-6280.05</v>
          </cell>
          <cell r="B12149" t="str">
            <v>680</v>
          </cell>
          <cell r="C12149" t="str">
            <v>40</v>
          </cell>
          <cell r="D12149" t="str">
            <v>85</v>
          </cell>
          <cell r="E12149" t="str">
            <v>085</v>
          </cell>
          <cell r="F12149" t="str">
            <v>6280.05</v>
          </cell>
          <cell r="G12149" t="str">
            <v>Supplies-Public Works Traffic Signs</v>
          </cell>
          <cell r="H12149">
            <v>0</v>
          </cell>
          <cell r="I12149">
            <v>0</v>
          </cell>
          <cell r="J12149">
            <v>0</v>
          </cell>
          <cell r="K12149">
            <v>0</v>
          </cell>
          <cell r="L12149">
            <v>0</v>
          </cell>
          <cell r="M12149">
            <v>0</v>
          </cell>
          <cell r="N12149">
            <v>0</v>
          </cell>
          <cell r="O12149" t="str">
            <v>+++</v>
          </cell>
        </row>
        <row r="12150">
          <cell r="A12150" t="str">
            <v>680.40.85.085-6280.08</v>
          </cell>
          <cell r="B12150" t="str">
            <v>680</v>
          </cell>
          <cell r="C12150" t="str">
            <v>40</v>
          </cell>
          <cell r="D12150" t="str">
            <v>85</v>
          </cell>
          <cell r="E12150" t="str">
            <v>085</v>
          </cell>
          <cell r="F12150" t="str">
            <v>6280.08</v>
          </cell>
          <cell r="G12150" t="str">
            <v>Supplies-Public Works Pump</v>
          </cell>
          <cell r="H12150">
            <v>0</v>
          </cell>
          <cell r="I12150">
            <v>0</v>
          </cell>
          <cell r="J12150">
            <v>0</v>
          </cell>
          <cell r="K12150">
            <v>0</v>
          </cell>
          <cell r="L12150">
            <v>0</v>
          </cell>
          <cell r="M12150">
            <v>0</v>
          </cell>
          <cell r="N12150">
            <v>0</v>
          </cell>
          <cell r="O12150" t="str">
            <v>+++</v>
          </cell>
        </row>
        <row r="12151">
          <cell r="A12151" t="str">
            <v>680.40.85.085-6280.09</v>
          </cell>
          <cell r="B12151" t="str">
            <v>680</v>
          </cell>
          <cell r="C12151" t="str">
            <v>40</v>
          </cell>
          <cell r="D12151" t="str">
            <v>85</v>
          </cell>
          <cell r="E12151" t="str">
            <v>085</v>
          </cell>
          <cell r="F12151" t="str">
            <v>6280.09</v>
          </cell>
          <cell r="G12151" t="str">
            <v>Supplies-Public Works Storm Drain System</v>
          </cell>
          <cell r="H12151">
            <v>0</v>
          </cell>
          <cell r="I12151">
            <v>0</v>
          </cell>
          <cell r="J12151">
            <v>0</v>
          </cell>
          <cell r="K12151">
            <v>0</v>
          </cell>
          <cell r="L12151">
            <v>0</v>
          </cell>
          <cell r="M12151">
            <v>0</v>
          </cell>
          <cell r="N12151">
            <v>0</v>
          </cell>
          <cell r="O12151" t="str">
            <v>+++</v>
          </cell>
        </row>
        <row r="12152">
          <cell r="A12152" t="str">
            <v>680.40.85.085-6280.10</v>
          </cell>
          <cell r="B12152" t="str">
            <v>680</v>
          </cell>
          <cell r="C12152" t="str">
            <v>40</v>
          </cell>
          <cell r="D12152" t="str">
            <v>85</v>
          </cell>
          <cell r="E12152" t="str">
            <v>085</v>
          </cell>
          <cell r="F12152" t="str">
            <v>6280.10</v>
          </cell>
          <cell r="G12152" t="str">
            <v>Supplies-Public Works Storm Drain Basin</v>
          </cell>
          <cell r="H12152">
            <v>0</v>
          </cell>
          <cell r="I12152">
            <v>0</v>
          </cell>
          <cell r="J12152">
            <v>0</v>
          </cell>
          <cell r="K12152">
            <v>0</v>
          </cell>
          <cell r="L12152">
            <v>0</v>
          </cell>
          <cell r="M12152">
            <v>0</v>
          </cell>
          <cell r="N12152">
            <v>0</v>
          </cell>
          <cell r="O12152" t="str">
            <v>+++</v>
          </cell>
        </row>
        <row r="12153">
          <cell r="A12153" t="str">
            <v>680.40.85.085-6280.11</v>
          </cell>
          <cell r="B12153" t="str">
            <v>680</v>
          </cell>
          <cell r="C12153" t="str">
            <v>40</v>
          </cell>
          <cell r="D12153" t="str">
            <v>85</v>
          </cell>
          <cell r="E12153" t="str">
            <v>085</v>
          </cell>
          <cell r="F12153" t="str">
            <v>6280.11</v>
          </cell>
          <cell r="G12153" t="str">
            <v>Supplies-Public Works Custodial</v>
          </cell>
          <cell r="H12153">
            <v>0</v>
          </cell>
          <cell r="I12153">
            <v>0</v>
          </cell>
          <cell r="J12153">
            <v>0</v>
          </cell>
          <cell r="K12153">
            <v>0</v>
          </cell>
          <cell r="L12153">
            <v>0</v>
          </cell>
          <cell r="M12153">
            <v>0</v>
          </cell>
          <cell r="N12153">
            <v>0</v>
          </cell>
          <cell r="O12153" t="str">
            <v>+++</v>
          </cell>
        </row>
        <row r="12154">
          <cell r="A12154" t="str">
            <v>680.40.85.085-6280.12</v>
          </cell>
          <cell r="B12154" t="str">
            <v>680</v>
          </cell>
          <cell r="C12154" t="str">
            <v>40</v>
          </cell>
          <cell r="D12154" t="str">
            <v>85</v>
          </cell>
          <cell r="E12154" t="str">
            <v>085</v>
          </cell>
          <cell r="F12154" t="str">
            <v>6280.12</v>
          </cell>
          <cell r="G12154" t="str">
            <v>Supplies-Public Works Chemicals</v>
          </cell>
          <cell r="H12154">
            <v>0</v>
          </cell>
          <cell r="I12154">
            <v>0</v>
          </cell>
          <cell r="J12154">
            <v>0</v>
          </cell>
          <cell r="K12154">
            <v>0</v>
          </cell>
          <cell r="L12154">
            <v>0</v>
          </cell>
          <cell r="M12154">
            <v>0</v>
          </cell>
          <cell r="N12154">
            <v>0</v>
          </cell>
          <cell r="O12154" t="str">
            <v>+++</v>
          </cell>
        </row>
        <row r="12155">
          <cell r="A12155" t="str">
            <v>680.40.85.085-6280.13</v>
          </cell>
          <cell r="B12155" t="str">
            <v>680</v>
          </cell>
          <cell r="C12155" t="str">
            <v>40</v>
          </cell>
          <cell r="D12155" t="str">
            <v>85</v>
          </cell>
          <cell r="E12155" t="str">
            <v>085</v>
          </cell>
          <cell r="F12155" t="str">
            <v>6280.13</v>
          </cell>
          <cell r="G12155" t="str">
            <v>Supplies-Public Works Laboratory</v>
          </cell>
          <cell r="H12155">
            <v>0</v>
          </cell>
          <cell r="I12155">
            <v>0</v>
          </cell>
          <cell r="J12155">
            <v>0</v>
          </cell>
          <cell r="K12155">
            <v>0</v>
          </cell>
          <cell r="L12155">
            <v>0</v>
          </cell>
          <cell r="M12155">
            <v>0</v>
          </cell>
          <cell r="N12155">
            <v>0</v>
          </cell>
          <cell r="O12155" t="str">
            <v>+++</v>
          </cell>
        </row>
        <row r="12156">
          <cell r="A12156" t="str">
            <v>680.40.85.085-6280.14</v>
          </cell>
          <cell r="B12156" t="str">
            <v>680</v>
          </cell>
          <cell r="C12156" t="str">
            <v>40</v>
          </cell>
          <cell r="D12156" t="str">
            <v>85</v>
          </cell>
          <cell r="E12156" t="str">
            <v>085</v>
          </cell>
          <cell r="F12156" t="str">
            <v>6280.14</v>
          </cell>
          <cell r="G12156" t="str">
            <v>Supplies-Public Works Protective Clothing</v>
          </cell>
          <cell r="H12156">
            <v>0</v>
          </cell>
          <cell r="I12156">
            <v>0</v>
          </cell>
          <cell r="J12156">
            <v>0</v>
          </cell>
          <cell r="K12156">
            <v>0</v>
          </cell>
          <cell r="L12156">
            <v>0</v>
          </cell>
          <cell r="M12156">
            <v>0</v>
          </cell>
          <cell r="N12156">
            <v>0</v>
          </cell>
          <cell r="O12156" t="str">
            <v>+++</v>
          </cell>
        </row>
        <row r="12157">
          <cell r="A12157" t="str">
            <v>680.40.85.085-6280.15</v>
          </cell>
          <cell r="B12157" t="str">
            <v>680</v>
          </cell>
          <cell r="C12157" t="str">
            <v>40</v>
          </cell>
          <cell r="D12157" t="str">
            <v>85</v>
          </cell>
          <cell r="E12157" t="str">
            <v>085</v>
          </cell>
          <cell r="F12157" t="str">
            <v>6280.15</v>
          </cell>
          <cell r="G12157" t="str">
            <v>Supplies-Public Works Mechanics Tools</v>
          </cell>
          <cell r="H12157">
            <v>0</v>
          </cell>
          <cell r="I12157">
            <v>0</v>
          </cell>
          <cell r="J12157">
            <v>0</v>
          </cell>
          <cell r="K12157">
            <v>0</v>
          </cell>
          <cell r="L12157">
            <v>0</v>
          </cell>
          <cell r="M12157">
            <v>0</v>
          </cell>
          <cell r="N12157">
            <v>0</v>
          </cell>
          <cell r="O12157" t="str">
            <v>+++</v>
          </cell>
        </row>
        <row r="12158">
          <cell r="A12158" t="str">
            <v>680.40.85.085-6280.16</v>
          </cell>
          <cell r="B12158" t="str">
            <v>680</v>
          </cell>
          <cell r="C12158" t="str">
            <v>40</v>
          </cell>
          <cell r="D12158" t="str">
            <v>85</v>
          </cell>
          <cell r="E12158" t="str">
            <v>085</v>
          </cell>
          <cell r="F12158" t="str">
            <v>6280.16</v>
          </cell>
          <cell r="G12158" t="str">
            <v>Supplies-Public Works UV System Supplies</v>
          </cell>
          <cell r="H12158">
            <v>0</v>
          </cell>
          <cell r="I12158">
            <v>0</v>
          </cell>
          <cell r="J12158">
            <v>0</v>
          </cell>
          <cell r="K12158">
            <v>0</v>
          </cell>
          <cell r="L12158">
            <v>0</v>
          </cell>
          <cell r="M12158">
            <v>0</v>
          </cell>
          <cell r="N12158">
            <v>0</v>
          </cell>
          <cell r="O12158" t="str">
            <v>+++</v>
          </cell>
        </row>
        <row r="12159">
          <cell r="A12159" t="str">
            <v>680.40.85.085-6280.19</v>
          </cell>
          <cell r="B12159" t="str">
            <v>680</v>
          </cell>
          <cell r="C12159" t="str">
            <v>40</v>
          </cell>
          <cell r="D12159" t="str">
            <v>85</v>
          </cell>
          <cell r="E12159" t="str">
            <v>085</v>
          </cell>
          <cell r="F12159" t="str">
            <v>6280.19</v>
          </cell>
          <cell r="G12159" t="str">
            <v>Supplies-Public Works Specialty Maintenance Tools</v>
          </cell>
          <cell r="H12159">
            <v>0</v>
          </cell>
          <cell r="I12159">
            <v>0</v>
          </cell>
          <cell r="J12159">
            <v>0</v>
          </cell>
          <cell r="K12159">
            <v>0</v>
          </cell>
          <cell r="L12159">
            <v>0</v>
          </cell>
          <cell r="M12159">
            <v>0</v>
          </cell>
          <cell r="N12159">
            <v>0</v>
          </cell>
          <cell r="O12159" t="str">
            <v>+++</v>
          </cell>
        </row>
        <row r="12160">
          <cell r="A12160" t="str">
            <v>680.40.85.085-6280.20</v>
          </cell>
          <cell r="B12160" t="str">
            <v>680</v>
          </cell>
          <cell r="C12160" t="str">
            <v>40</v>
          </cell>
          <cell r="D12160" t="str">
            <v>85</v>
          </cell>
          <cell r="E12160" t="str">
            <v>085</v>
          </cell>
          <cell r="F12160" t="str">
            <v>6280.20</v>
          </cell>
          <cell r="G12160" t="str">
            <v>Supplies-Public Works Bin Repair</v>
          </cell>
          <cell r="H12160">
            <v>0</v>
          </cell>
          <cell r="I12160">
            <v>0</v>
          </cell>
          <cell r="J12160">
            <v>0</v>
          </cell>
          <cell r="K12160">
            <v>0</v>
          </cell>
          <cell r="L12160">
            <v>0</v>
          </cell>
          <cell r="M12160">
            <v>0</v>
          </cell>
          <cell r="N12160">
            <v>0</v>
          </cell>
          <cell r="O12160" t="str">
            <v>+++</v>
          </cell>
        </row>
        <row r="12161">
          <cell r="A12161" t="str">
            <v>680.40.85.085-6280.21</v>
          </cell>
          <cell r="B12161" t="str">
            <v>680</v>
          </cell>
          <cell r="C12161" t="str">
            <v>40</v>
          </cell>
          <cell r="D12161" t="str">
            <v>85</v>
          </cell>
          <cell r="E12161" t="str">
            <v>085</v>
          </cell>
          <cell r="F12161" t="str">
            <v>6280.21</v>
          </cell>
          <cell r="G12161" t="str">
            <v>Supplies-Public Works Used Oil Grant</v>
          </cell>
          <cell r="H12161">
            <v>0</v>
          </cell>
          <cell r="I12161">
            <v>0</v>
          </cell>
          <cell r="J12161">
            <v>0</v>
          </cell>
          <cell r="K12161">
            <v>0</v>
          </cell>
          <cell r="L12161">
            <v>0</v>
          </cell>
          <cell r="M12161">
            <v>0</v>
          </cell>
          <cell r="N12161">
            <v>0</v>
          </cell>
          <cell r="O12161" t="str">
            <v>+++</v>
          </cell>
        </row>
        <row r="12162">
          <cell r="A12162" t="str">
            <v>680.40.85.085-6280.22</v>
          </cell>
          <cell r="B12162" t="str">
            <v>680</v>
          </cell>
          <cell r="C12162" t="str">
            <v>40</v>
          </cell>
          <cell r="D12162" t="str">
            <v>85</v>
          </cell>
          <cell r="E12162" t="str">
            <v>085</v>
          </cell>
          <cell r="F12162" t="str">
            <v>6280.22</v>
          </cell>
          <cell r="G12162" t="str">
            <v>Supplies-Public Works Recycled Products</v>
          </cell>
          <cell r="H12162">
            <v>0</v>
          </cell>
          <cell r="I12162">
            <v>0</v>
          </cell>
          <cell r="J12162">
            <v>0</v>
          </cell>
          <cell r="K12162">
            <v>0</v>
          </cell>
          <cell r="L12162">
            <v>0</v>
          </cell>
          <cell r="M12162">
            <v>0</v>
          </cell>
          <cell r="N12162">
            <v>0</v>
          </cell>
          <cell r="O12162" t="str">
            <v>+++</v>
          </cell>
        </row>
        <row r="12163">
          <cell r="A12163" t="str">
            <v>680.40.85.085-6280.23</v>
          </cell>
          <cell r="B12163" t="str">
            <v>680</v>
          </cell>
          <cell r="C12163" t="str">
            <v>40</v>
          </cell>
          <cell r="D12163" t="str">
            <v>85</v>
          </cell>
          <cell r="E12163" t="str">
            <v>085</v>
          </cell>
          <cell r="F12163" t="str">
            <v>6280.23</v>
          </cell>
          <cell r="G12163" t="str">
            <v>Supplies-Public Works Recycling Education Program</v>
          </cell>
          <cell r="H12163">
            <v>0</v>
          </cell>
          <cell r="I12163">
            <v>0</v>
          </cell>
          <cell r="J12163">
            <v>0</v>
          </cell>
          <cell r="K12163">
            <v>0</v>
          </cell>
          <cell r="L12163">
            <v>0</v>
          </cell>
          <cell r="M12163">
            <v>0</v>
          </cell>
          <cell r="N12163">
            <v>0</v>
          </cell>
          <cell r="O12163" t="str">
            <v>+++</v>
          </cell>
        </row>
        <row r="12164">
          <cell r="A12164" t="str">
            <v>680.40.85.085-6280.25</v>
          </cell>
          <cell r="B12164" t="str">
            <v>680</v>
          </cell>
          <cell r="C12164" t="str">
            <v>40</v>
          </cell>
          <cell r="D12164" t="str">
            <v>85</v>
          </cell>
          <cell r="E12164" t="str">
            <v>085</v>
          </cell>
          <cell r="F12164" t="str">
            <v>6280.25</v>
          </cell>
          <cell r="G12164" t="str">
            <v>Supplies-Public Works Collection Containers</v>
          </cell>
          <cell r="H12164">
            <v>0</v>
          </cell>
          <cell r="I12164">
            <v>0</v>
          </cell>
          <cell r="J12164">
            <v>0</v>
          </cell>
          <cell r="K12164">
            <v>0</v>
          </cell>
          <cell r="L12164">
            <v>0</v>
          </cell>
          <cell r="M12164">
            <v>0</v>
          </cell>
          <cell r="N12164">
            <v>0</v>
          </cell>
          <cell r="O12164" t="str">
            <v>+++</v>
          </cell>
        </row>
        <row r="12165">
          <cell r="A12165" t="str">
            <v>680.40.85.085-6280.26</v>
          </cell>
          <cell r="B12165" t="str">
            <v>680</v>
          </cell>
          <cell r="C12165" t="str">
            <v>40</v>
          </cell>
          <cell r="D12165" t="str">
            <v>85</v>
          </cell>
          <cell r="E12165" t="str">
            <v>085</v>
          </cell>
          <cell r="F12165" t="str">
            <v>6280.26</v>
          </cell>
          <cell r="G12165" t="str">
            <v>Supplies-Public Works 3 Cart System Containers</v>
          </cell>
          <cell r="H12165">
            <v>0</v>
          </cell>
          <cell r="I12165">
            <v>0</v>
          </cell>
          <cell r="J12165">
            <v>0</v>
          </cell>
          <cell r="K12165">
            <v>0</v>
          </cell>
          <cell r="L12165">
            <v>0</v>
          </cell>
          <cell r="M12165">
            <v>0</v>
          </cell>
          <cell r="N12165">
            <v>0</v>
          </cell>
          <cell r="O12165" t="str">
            <v>+++</v>
          </cell>
        </row>
        <row r="12166">
          <cell r="A12166" t="str">
            <v>680.40.85.085-6280.27</v>
          </cell>
          <cell r="B12166" t="str">
            <v>680</v>
          </cell>
          <cell r="C12166" t="str">
            <v>40</v>
          </cell>
          <cell r="D12166" t="str">
            <v>85</v>
          </cell>
          <cell r="E12166" t="str">
            <v>085</v>
          </cell>
          <cell r="F12166" t="str">
            <v>6280.27</v>
          </cell>
          <cell r="G12166" t="str">
            <v>Supplies-Public Works SSJID Surface Water</v>
          </cell>
          <cell r="H12166">
            <v>0</v>
          </cell>
          <cell r="I12166">
            <v>0</v>
          </cell>
          <cell r="J12166">
            <v>0</v>
          </cell>
          <cell r="K12166">
            <v>0</v>
          </cell>
          <cell r="L12166">
            <v>0</v>
          </cell>
          <cell r="M12166">
            <v>0</v>
          </cell>
          <cell r="N12166">
            <v>0</v>
          </cell>
          <cell r="O12166" t="str">
            <v>+++</v>
          </cell>
        </row>
        <row r="12167">
          <cell r="A12167" t="str">
            <v>680.40.85.085-6280.28</v>
          </cell>
          <cell r="B12167" t="str">
            <v>680</v>
          </cell>
          <cell r="C12167" t="str">
            <v>40</v>
          </cell>
          <cell r="D12167" t="str">
            <v>85</v>
          </cell>
          <cell r="E12167" t="str">
            <v>085</v>
          </cell>
          <cell r="F12167" t="str">
            <v>6280.28</v>
          </cell>
          <cell r="G12167" t="str">
            <v>Supplies-Public Works Water Treatment Chemicals</v>
          </cell>
          <cell r="H12167">
            <v>0</v>
          </cell>
          <cell r="I12167">
            <v>0</v>
          </cell>
          <cell r="J12167">
            <v>0</v>
          </cell>
          <cell r="K12167">
            <v>0</v>
          </cell>
          <cell r="L12167">
            <v>0</v>
          </cell>
          <cell r="M12167">
            <v>0</v>
          </cell>
          <cell r="N12167">
            <v>0</v>
          </cell>
          <cell r="O12167" t="str">
            <v>+++</v>
          </cell>
        </row>
        <row r="12168">
          <cell r="A12168" t="str">
            <v>680.40.85.085-6280.29</v>
          </cell>
          <cell r="B12168" t="str">
            <v>680</v>
          </cell>
          <cell r="C12168" t="str">
            <v>40</v>
          </cell>
          <cell r="D12168" t="str">
            <v>85</v>
          </cell>
          <cell r="E12168" t="str">
            <v>085</v>
          </cell>
          <cell r="F12168" t="str">
            <v>6280.29</v>
          </cell>
          <cell r="G12168" t="str">
            <v>Supplies-Public Works Water Treatment</v>
          </cell>
          <cell r="H12168">
            <v>0</v>
          </cell>
          <cell r="I12168">
            <v>0</v>
          </cell>
          <cell r="J12168">
            <v>0</v>
          </cell>
          <cell r="K12168">
            <v>0</v>
          </cell>
          <cell r="L12168">
            <v>0</v>
          </cell>
          <cell r="M12168">
            <v>0</v>
          </cell>
          <cell r="N12168">
            <v>0</v>
          </cell>
          <cell r="O12168" t="str">
            <v>+++</v>
          </cell>
        </row>
        <row r="12169">
          <cell r="A12169" t="str">
            <v>680.40.85.085-6280.30</v>
          </cell>
          <cell r="B12169" t="str">
            <v>680</v>
          </cell>
          <cell r="C12169" t="str">
            <v>40</v>
          </cell>
          <cell r="D12169" t="str">
            <v>85</v>
          </cell>
          <cell r="E12169" t="str">
            <v>085</v>
          </cell>
          <cell r="F12169" t="str">
            <v>6280.30</v>
          </cell>
          <cell r="G12169" t="str">
            <v>Supplies-Public Works Automated &amp; Hand Tools</v>
          </cell>
          <cell r="H12169">
            <v>0</v>
          </cell>
          <cell r="I12169">
            <v>0</v>
          </cell>
          <cell r="J12169">
            <v>0</v>
          </cell>
          <cell r="K12169">
            <v>0</v>
          </cell>
          <cell r="L12169">
            <v>0</v>
          </cell>
          <cell r="M12169">
            <v>0</v>
          </cell>
          <cell r="N12169">
            <v>0</v>
          </cell>
          <cell r="O12169" t="str">
            <v>+++</v>
          </cell>
        </row>
        <row r="12170">
          <cell r="A12170" t="str">
            <v>680.40.85.085-6280.31</v>
          </cell>
          <cell r="B12170" t="str">
            <v>680</v>
          </cell>
          <cell r="C12170" t="str">
            <v>40</v>
          </cell>
          <cell r="D12170" t="str">
            <v>85</v>
          </cell>
          <cell r="E12170" t="str">
            <v>085</v>
          </cell>
          <cell r="F12170" t="str">
            <v>6280.31</v>
          </cell>
          <cell r="G12170" t="str">
            <v>Supplies-Public Works Water Conservation</v>
          </cell>
          <cell r="H12170">
            <v>0</v>
          </cell>
          <cell r="I12170">
            <v>0</v>
          </cell>
          <cell r="J12170">
            <v>0</v>
          </cell>
          <cell r="K12170">
            <v>0</v>
          </cell>
          <cell r="L12170">
            <v>0</v>
          </cell>
          <cell r="M12170">
            <v>0</v>
          </cell>
          <cell r="N12170">
            <v>0</v>
          </cell>
          <cell r="O12170" t="str">
            <v>+++</v>
          </cell>
        </row>
        <row r="12171">
          <cell r="A12171" t="str">
            <v>680.40.85.085-6280.32</v>
          </cell>
          <cell r="B12171" t="str">
            <v>680</v>
          </cell>
          <cell r="C12171" t="str">
            <v>40</v>
          </cell>
          <cell r="D12171" t="str">
            <v>85</v>
          </cell>
          <cell r="E12171" t="str">
            <v>085</v>
          </cell>
          <cell r="F12171" t="str">
            <v>6280.32</v>
          </cell>
          <cell r="G12171" t="str">
            <v>Supplies-Public Works Water Distribution System</v>
          </cell>
          <cell r="H12171">
            <v>0</v>
          </cell>
          <cell r="I12171">
            <v>0</v>
          </cell>
          <cell r="J12171">
            <v>0</v>
          </cell>
          <cell r="K12171">
            <v>0</v>
          </cell>
          <cell r="L12171">
            <v>0</v>
          </cell>
          <cell r="M12171">
            <v>0</v>
          </cell>
          <cell r="N12171">
            <v>0</v>
          </cell>
          <cell r="O12171" t="str">
            <v>+++</v>
          </cell>
        </row>
        <row r="12172">
          <cell r="A12172" t="str">
            <v>680.40.85.085-6280.33</v>
          </cell>
          <cell r="B12172" t="str">
            <v>680</v>
          </cell>
          <cell r="C12172" t="str">
            <v>40</v>
          </cell>
          <cell r="D12172" t="str">
            <v>85</v>
          </cell>
          <cell r="E12172" t="str">
            <v>085</v>
          </cell>
          <cell r="F12172" t="str">
            <v>6280.33</v>
          </cell>
          <cell r="G12172" t="str">
            <v>Supplies-Public Works Fire Hydrants</v>
          </cell>
          <cell r="H12172">
            <v>0</v>
          </cell>
          <cell r="I12172">
            <v>0</v>
          </cell>
          <cell r="J12172">
            <v>0</v>
          </cell>
          <cell r="K12172">
            <v>0</v>
          </cell>
          <cell r="L12172">
            <v>0</v>
          </cell>
          <cell r="M12172">
            <v>0</v>
          </cell>
          <cell r="N12172">
            <v>0</v>
          </cell>
          <cell r="O12172" t="str">
            <v>+++</v>
          </cell>
        </row>
        <row r="12173">
          <cell r="A12173" t="str">
            <v>680.40.85.085-6280.34</v>
          </cell>
          <cell r="B12173" t="str">
            <v>680</v>
          </cell>
          <cell r="C12173" t="str">
            <v>40</v>
          </cell>
          <cell r="D12173" t="str">
            <v>85</v>
          </cell>
          <cell r="E12173" t="str">
            <v>085</v>
          </cell>
          <cell r="F12173" t="str">
            <v>6280.34</v>
          </cell>
          <cell r="G12173" t="str">
            <v>Supplies-Public Works Wells &amp; Pumps</v>
          </cell>
          <cell r="H12173">
            <v>0</v>
          </cell>
          <cell r="I12173">
            <v>0</v>
          </cell>
          <cell r="J12173">
            <v>0</v>
          </cell>
          <cell r="K12173">
            <v>0</v>
          </cell>
          <cell r="L12173">
            <v>0</v>
          </cell>
          <cell r="M12173">
            <v>0</v>
          </cell>
          <cell r="N12173">
            <v>0</v>
          </cell>
          <cell r="O12173" t="str">
            <v>+++</v>
          </cell>
        </row>
        <row r="12174">
          <cell r="A12174" t="str">
            <v>680.40.85.085-6280.35</v>
          </cell>
          <cell r="B12174" t="str">
            <v>680</v>
          </cell>
          <cell r="C12174" t="str">
            <v>40</v>
          </cell>
          <cell r="D12174" t="str">
            <v>85</v>
          </cell>
          <cell r="E12174" t="str">
            <v>085</v>
          </cell>
          <cell r="F12174" t="str">
            <v>6280.35</v>
          </cell>
          <cell r="G12174" t="str">
            <v>Supplies-Public Works Water Meters &amp; Boxes</v>
          </cell>
          <cell r="H12174">
            <v>0</v>
          </cell>
          <cell r="I12174">
            <v>0</v>
          </cell>
          <cell r="J12174">
            <v>0</v>
          </cell>
          <cell r="K12174">
            <v>0</v>
          </cell>
          <cell r="L12174">
            <v>0</v>
          </cell>
          <cell r="M12174">
            <v>0</v>
          </cell>
          <cell r="N12174">
            <v>0</v>
          </cell>
          <cell r="O12174" t="str">
            <v>+++</v>
          </cell>
        </row>
        <row r="12175">
          <cell r="A12175" t="str">
            <v>680.40.85.085-6280.36</v>
          </cell>
          <cell r="B12175" t="str">
            <v>680</v>
          </cell>
          <cell r="C12175" t="str">
            <v>40</v>
          </cell>
          <cell r="D12175" t="str">
            <v>85</v>
          </cell>
          <cell r="E12175" t="str">
            <v>085</v>
          </cell>
          <cell r="F12175" t="str">
            <v>6280.36</v>
          </cell>
          <cell r="G12175" t="str">
            <v>Supplies-Public Works Traffic Calming</v>
          </cell>
          <cell r="H12175">
            <v>0</v>
          </cell>
          <cell r="I12175">
            <v>0</v>
          </cell>
          <cell r="J12175">
            <v>0</v>
          </cell>
          <cell r="K12175">
            <v>0</v>
          </cell>
          <cell r="L12175">
            <v>0</v>
          </cell>
          <cell r="M12175">
            <v>0</v>
          </cell>
          <cell r="N12175">
            <v>0</v>
          </cell>
          <cell r="O12175" t="str">
            <v>+++</v>
          </cell>
        </row>
        <row r="12176">
          <cell r="A12176" t="str">
            <v>680.40.85.085-6280.38</v>
          </cell>
          <cell r="B12176" t="str">
            <v>680</v>
          </cell>
          <cell r="C12176" t="str">
            <v>40</v>
          </cell>
          <cell r="D12176" t="str">
            <v>85</v>
          </cell>
          <cell r="E12176" t="str">
            <v>085</v>
          </cell>
          <cell r="F12176" t="str">
            <v>6280.38</v>
          </cell>
          <cell r="G12176" t="str">
            <v>Supplies-Public Works Global Supplies</v>
          </cell>
          <cell r="H12176">
            <v>0</v>
          </cell>
          <cell r="I12176">
            <v>0</v>
          </cell>
          <cell r="J12176">
            <v>0</v>
          </cell>
          <cell r="K12176">
            <v>0</v>
          </cell>
          <cell r="L12176">
            <v>0</v>
          </cell>
          <cell r="M12176">
            <v>0</v>
          </cell>
          <cell r="N12176">
            <v>0</v>
          </cell>
          <cell r="O12176" t="str">
            <v>+++</v>
          </cell>
        </row>
        <row r="12177">
          <cell r="A12177" t="str">
            <v>680.40.85.085-6280.39</v>
          </cell>
          <cell r="B12177" t="str">
            <v>680</v>
          </cell>
          <cell r="C12177" t="str">
            <v>40</v>
          </cell>
          <cell r="D12177" t="str">
            <v>85</v>
          </cell>
          <cell r="E12177" t="str">
            <v>085</v>
          </cell>
          <cell r="F12177" t="str">
            <v>6280.39</v>
          </cell>
          <cell r="G12177" t="str">
            <v>Supplies-Public Works Industrial Waste Pretreatment</v>
          </cell>
          <cell r="H12177">
            <v>0</v>
          </cell>
          <cell r="I12177">
            <v>0</v>
          </cell>
          <cell r="J12177">
            <v>0</v>
          </cell>
          <cell r="K12177">
            <v>0</v>
          </cell>
          <cell r="L12177">
            <v>0</v>
          </cell>
          <cell r="M12177">
            <v>0</v>
          </cell>
          <cell r="N12177">
            <v>0</v>
          </cell>
          <cell r="O12177" t="str">
            <v>+++</v>
          </cell>
        </row>
        <row r="12178">
          <cell r="A12178" t="str">
            <v>680.40.85.085-6280.41</v>
          </cell>
          <cell r="B12178" t="str">
            <v>680</v>
          </cell>
          <cell r="C12178" t="str">
            <v>40</v>
          </cell>
          <cell r="D12178" t="str">
            <v>85</v>
          </cell>
          <cell r="E12178" t="str">
            <v>085</v>
          </cell>
          <cell r="F12178" t="str">
            <v>6280.41</v>
          </cell>
          <cell r="G12178" t="str">
            <v>Supplies-Public Works Bevarage Container Grant</v>
          </cell>
          <cell r="H12178">
            <v>0</v>
          </cell>
          <cell r="I12178">
            <v>0</v>
          </cell>
          <cell r="J12178">
            <v>0</v>
          </cell>
          <cell r="K12178">
            <v>0</v>
          </cell>
          <cell r="L12178">
            <v>0</v>
          </cell>
          <cell r="M12178">
            <v>0</v>
          </cell>
          <cell r="N12178">
            <v>0</v>
          </cell>
          <cell r="O12178" t="str">
            <v>+++</v>
          </cell>
        </row>
        <row r="12179">
          <cell r="A12179" t="str">
            <v>680.40.85.085-6280.42</v>
          </cell>
          <cell r="B12179" t="str">
            <v>680</v>
          </cell>
          <cell r="C12179" t="str">
            <v>40</v>
          </cell>
          <cell r="D12179" t="str">
            <v>85</v>
          </cell>
          <cell r="E12179" t="str">
            <v>085</v>
          </cell>
          <cell r="F12179" t="str">
            <v>6280.42</v>
          </cell>
          <cell r="G12179" t="str">
            <v>Supplies-Public Works Industrial Wastewater</v>
          </cell>
          <cell r="H12179">
            <v>0</v>
          </cell>
          <cell r="I12179">
            <v>0</v>
          </cell>
          <cell r="J12179">
            <v>0</v>
          </cell>
          <cell r="K12179">
            <v>0</v>
          </cell>
          <cell r="L12179">
            <v>0</v>
          </cell>
          <cell r="M12179">
            <v>0</v>
          </cell>
          <cell r="N12179">
            <v>0</v>
          </cell>
          <cell r="O12179" t="str">
            <v>+++</v>
          </cell>
        </row>
        <row r="12180">
          <cell r="A12180" t="str">
            <v>680.40.85.085-6300.01</v>
          </cell>
          <cell r="B12180" t="str">
            <v>680</v>
          </cell>
          <cell r="C12180" t="str">
            <v>40</v>
          </cell>
          <cell r="D12180" t="str">
            <v>85</v>
          </cell>
          <cell r="E12180" t="str">
            <v>085</v>
          </cell>
          <cell r="F12180" t="str">
            <v>6300.01</v>
          </cell>
          <cell r="G12180" t="str">
            <v>Dues &amp; Subscriptions Memberships</v>
          </cell>
          <cell r="H12180">
            <v>0</v>
          </cell>
          <cell r="I12180">
            <v>0</v>
          </cell>
          <cell r="J12180">
            <v>0</v>
          </cell>
          <cell r="K12180">
            <v>0</v>
          </cell>
          <cell r="L12180">
            <v>0</v>
          </cell>
          <cell r="M12180">
            <v>0</v>
          </cell>
          <cell r="N12180">
            <v>0</v>
          </cell>
          <cell r="O12180" t="str">
            <v>+++</v>
          </cell>
        </row>
        <row r="12181">
          <cell r="A12181" t="str">
            <v>680.40.85.085-6300.02</v>
          </cell>
          <cell r="B12181" t="str">
            <v>680</v>
          </cell>
          <cell r="C12181" t="str">
            <v>40</v>
          </cell>
          <cell r="D12181" t="str">
            <v>85</v>
          </cell>
          <cell r="E12181" t="str">
            <v>085</v>
          </cell>
          <cell r="F12181" t="str">
            <v>6300.02</v>
          </cell>
          <cell r="G12181" t="str">
            <v>Dues &amp; Subscriptions Publications</v>
          </cell>
          <cell r="H12181">
            <v>0</v>
          </cell>
          <cell r="I12181">
            <v>0</v>
          </cell>
          <cell r="J12181">
            <v>0</v>
          </cell>
          <cell r="K12181">
            <v>0</v>
          </cell>
          <cell r="L12181">
            <v>0</v>
          </cell>
          <cell r="M12181">
            <v>0</v>
          </cell>
          <cell r="N12181">
            <v>0</v>
          </cell>
          <cell r="O12181" t="str">
            <v>+++</v>
          </cell>
        </row>
        <row r="12182">
          <cell r="A12182" t="str">
            <v>680.40.85.085-6300.03</v>
          </cell>
          <cell r="B12182" t="str">
            <v>680</v>
          </cell>
          <cell r="C12182" t="str">
            <v>40</v>
          </cell>
          <cell r="D12182" t="str">
            <v>85</v>
          </cell>
          <cell r="E12182" t="str">
            <v>085</v>
          </cell>
          <cell r="F12182" t="str">
            <v>6300.03</v>
          </cell>
          <cell r="G12182" t="str">
            <v>Dues &amp; Subscriptions Certifications</v>
          </cell>
          <cell r="H12182">
            <v>0</v>
          </cell>
          <cell r="I12182">
            <v>0</v>
          </cell>
          <cell r="J12182">
            <v>0</v>
          </cell>
          <cell r="K12182">
            <v>0</v>
          </cell>
          <cell r="L12182">
            <v>0</v>
          </cell>
          <cell r="M12182">
            <v>0</v>
          </cell>
          <cell r="N12182">
            <v>0</v>
          </cell>
          <cell r="O12182" t="str">
            <v>+++</v>
          </cell>
        </row>
        <row r="12183">
          <cell r="A12183" t="str">
            <v>680.40.85.085-6350.01</v>
          </cell>
          <cell r="B12183" t="str">
            <v>680</v>
          </cell>
          <cell r="C12183" t="str">
            <v>40</v>
          </cell>
          <cell r="D12183" t="str">
            <v>85</v>
          </cell>
          <cell r="E12183" t="str">
            <v>085</v>
          </cell>
          <cell r="F12183" t="str">
            <v>6350.01</v>
          </cell>
          <cell r="G12183" t="str">
            <v>Maintenance Agreements &amp; Licenses License/Software Maintenance</v>
          </cell>
          <cell r="H12183">
            <v>0</v>
          </cell>
          <cell r="I12183">
            <v>0</v>
          </cell>
          <cell r="J12183">
            <v>0</v>
          </cell>
          <cell r="K12183">
            <v>0</v>
          </cell>
          <cell r="L12183">
            <v>0</v>
          </cell>
          <cell r="M12183">
            <v>0</v>
          </cell>
          <cell r="N12183">
            <v>0</v>
          </cell>
          <cell r="O12183" t="str">
            <v>+++</v>
          </cell>
        </row>
        <row r="12184">
          <cell r="A12184" t="str">
            <v>680.40.85.085-6350.02</v>
          </cell>
          <cell r="B12184" t="str">
            <v>680</v>
          </cell>
          <cell r="C12184" t="str">
            <v>40</v>
          </cell>
          <cell r="D12184" t="str">
            <v>85</v>
          </cell>
          <cell r="E12184" t="str">
            <v>085</v>
          </cell>
          <cell r="F12184" t="str">
            <v>6350.02</v>
          </cell>
          <cell r="G12184" t="str">
            <v>Maintenance Agreements &amp; Licenses Hardware Maintenance</v>
          </cell>
          <cell r="H12184">
            <v>0</v>
          </cell>
          <cell r="I12184">
            <v>0</v>
          </cell>
          <cell r="J12184">
            <v>0</v>
          </cell>
          <cell r="K12184">
            <v>0</v>
          </cell>
          <cell r="L12184">
            <v>0</v>
          </cell>
          <cell r="M12184">
            <v>0</v>
          </cell>
          <cell r="N12184">
            <v>0</v>
          </cell>
          <cell r="O12184" t="str">
            <v>+++</v>
          </cell>
        </row>
        <row r="12185">
          <cell r="A12185" t="str">
            <v>680.40.85.085-6350.03</v>
          </cell>
          <cell r="B12185" t="str">
            <v>680</v>
          </cell>
          <cell r="C12185" t="str">
            <v>40</v>
          </cell>
          <cell r="D12185" t="str">
            <v>85</v>
          </cell>
          <cell r="E12185" t="str">
            <v>085</v>
          </cell>
          <cell r="F12185" t="str">
            <v>6350.03</v>
          </cell>
          <cell r="G12185" t="str">
            <v>Maintenance Agreements &amp; Licenses Maintenance Agreements</v>
          </cell>
          <cell r="H12185">
            <v>0</v>
          </cell>
          <cell r="I12185">
            <v>0</v>
          </cell>
          <cell r="J12185">
            <v>0</v>
          </cell>
          <cell r="K12185">
            <v>0</v>
          </cell>
          <cell r="L12185">
            <v>0</v>
          </cell>
          <cell r="M12185">
            <v>0</v>
          </cell>
          <cell r="N12185">
            <v>0</v>
          </cell>
          <cell r="O12185" t="str">
            <v>+++</v>
          </cell>
        </row>
        <row r="12186">
          <cell r="A12186" t="str">
            <v>680.40.85.085-6350.04</v>
          </cell>
          <cell r="B12186" t="str">
            <v>680</v>
          </cell>
          <cell r="C12186" t="str">
            <v>40</v>
          </cell>
          <cell r="D12186" t="str">
            <v>85</v>
          </cell>
          <cell r="E12186" t="str">
            <v>085</v>
          </cell>
          <cell r="F12186" t="str">
            <v>6350.04</v>
          </cell>
          <cell r="G12186" t="str">
            <v>Maintenance Agreements &amp; Licenses SCADA</v>
          </cell>
          <cell r="H12186">
            <v>0</v>
          </cell>
          <cell r="I12186">
            <v>0</v>
          </cell>
          <cell r="J12186">
            <v>0</v>
          </cell>
          <cell r="K12186">
            <v>0</v>
          </cell>
          <cell r="L12186">
            <v>0</v>
          </cell>
          <cell r="M12186">
            <v>0</v>
          </cell>
          <cell r="N12186">
            <v>0</v>
          </cell>
          <cell r="O12186" t="str">
            <v>+++</v>
          </cell>
        </row>
        <row r="12187">
          <cell r="A12187" t="str">
            <v>680.40.85.085-6350.05</v>
          </cell>
          <cell r="B12187" t="str">
            <v>680</v>
          </cell>
          <cell r="C12187" t="str">
            <v>40</v>
          </cell>
          <cell r="D12187" t="str">
            <v>85</v>
          </cell>
          <cell r="E12187" t="str">
            <v>085</v>
          </cell>
          <cell r="F12187" t="str">
            <v>6350.05</v>
          </cell>
          <cell r="G12187" t="str">
            <v>Maintenance Agreements &amp; Licenses Traffic Control</v>
          </cell>
          <cell r="H12187">
            <v>0</v>
          </cell>
          <cell r="I12187">
            <v>0</v>
          </cell>
          <cell r="J12187">
            <v>0</v>
          </cell>
          <cell r="K12187">
            <v>0</v>
          </cell>
          <cell r="L12187">
            <v>0</v>
          </cell>
          <cell r="M12187">
            <v>0</v>
          </cell>
          <cell r="N12187">
            <v>0</v>
          </cell>
          <cell r="O12187" t="str">
            <v>+++</v>
          </cell>
        </row>
        <row r="12188">
          <cell r="A12188" t="str">
            <v>680.40.85.085-6350.06</v>
          </cell>
          <cell r="B12188" t="str">
            <v>680</v>
          </cell>
          <cell r="C12188" t="str">
            <v>40</v>
          </cell>
          <cell r="D12188" t="str">
            <v>85</v>
          </cell>
          <cell r="E12188" t="str">
            <v>085</v>
          </cell>
          <cell r="F12188" t="str">
            <v>6350.06</v>
          </cell>
          <cell r="G12188" t="str">
            <v>Maintenance Agreements &amp; Licenses Streetlights</v>
          </cell>
          <cell r="H12188">
            <v>0</v>
          </cell>
          <cell r="I12188">
            <v>0</v>
          </cell>
          <cell r="J12188">
            <v>0</v>
          </cell>
          <cell r="K12188">
            <v>0</v>
          </cell>
          <cell r="L12188">
            <v>0</v>
          </cell>
          <cell r="M12188">
            <v>0</v>
          </cell>
          <cell r="N12188">
            <v>0</v>
          </cell>
          <cell r="O12188" t="str">
            <v>+++</v>
          </cell>
        </row>
        <row r="12189">
          <cell r="A12189" t="str">
            <v>680.40.85.085-6375.01</v>
          </cell>
          <cell r="B12189" t="str">
            <v>680</v>
          </cell>
          <cell r="C12189" t="str">
            <v>40</v>
          </cell>
          <cell r="D12189" t="str">
            <v>85</v>
          </cell>
          <cell r="E12189" t="str">
            <v>085</v>
          </cell>
          <cell r="F12189" t="str">
            <v>6375.01</v>
          </cell>
          <cell r="G12189" t="str">
            <v>Operating Fees NPDES Permit Renewal</v>
          </cell>
          <cell r="H12189">
            <v>0</v>
          </cell>
          <cell r="I12189">
            <v>0</v>
          </cell>
          <cell r="J12189">
            <v>0</v>
          </cell>
          <cell r="K12189">
            <v>0</v>
          </cell>
          <cell r="L12189">
            <v>0</v>
          </cell>
          <cell r="M12189">
            <v>0</v>
          </cell>
          <cell r="N12189">
            <v>0</v>
          </cell>
          <cell r="O12189" t="str">
            <v>+++</v>
          </cell>
        </row>
        <row r="12190">
          <cell r="A12190" t="str">
            <v>680.40.85.085-6375.02</v>
          </cell>
          <cell r="B12190" t="str">
            <v>680</v>
          </cell>
          <cell r="C12190" t="str">
            <v>40</v>
          </cell>
          <cell r="D12190" t="str">
            <v>85</v>
          </cell>
          <cell r="E12190" t="str">
            <v>085</v>
          </cell>
          <cell r="F12190" t="str">
            <v>6375.02</v>
          </cell>
          <cell r="G12190" t="str">
            <v>Operating Fees NPDES Permit Compliance</v>
          </cell>
          <cell r="H12190">
            <v>0</v>
          </cell>
          <cell r="I12190">
            <v>0</v>
          </cell>
          <cell r="J12190">
            <v>0</v>
          </cell>
          <cell r="K12190">
            <v>0</v>
          </cell>
          <cell r="L12190">
            <v>0</v>
          </cell>
          <cell r="M12190">
            <v>0</v>
          </cell>
          <cell r="N12190">
            <v>0</v>
          </cell>
          <cell r="O12190" t="str">
            <v>+++</v>
          </cell>
        </row>
        <row r="12191">
          <cell r="A12191" t="str">
            <v>680.40.85.085-6375.03</v>
          </cell>
          <cell r="B12191" t="str">
            <v>680</v>
          </cell>
          <cell r="C12191" t="str">
            <v>40</v>
          </cell>
          <cell r="D12191" t="str">
            <v>85</v>
          </cell>
          <cell r="E12191" t="str">
            <v>085</v>
          </cell>
          <cell r="F12191" t="str">
            <v>6375.03</v>
          </cell>
          <cell r="G12191" t="str">
            <v>Operating Fees SSJID Drainage</v>
          </cell>
          <cell r="H12191">
            <v>0</v>
          </cell>
          <cell r="I12191">
            <v>0</v>
          </cell>
          <cell r="J12191">
            <v>0</v>
          </cell>
          <cell r="K12191">
            <v>0</v>
          </cell>
          <cell r="L12191">
            <v>0</v>
          </cell>
          <cell r="M12191">
            <v>0</v>
          </cell>
          <cell r="N12191">
            <v>0</v>
          </cell>
          <cell r="O12191" t="str">
            <v>+++</v>
          </cell>
        </row>
        <row r="12192">
          <cell r="A12192" t="str">
            <v>680.40.85.085-6375.04</v>
          </cell>
          <cell r="B12192" t="str">
            <v>680</v>
          </cell>
          <cell r="C12192" t="str">
            <v>40</v>
          </cell>
          <cell r="D12192" t="str">
            <v>85</v>
          </cell>
          <cell r="E12192" t="str">
            <v>085</v>
          </cell>
          <cell r="F12192" t="str">
            <v>6375.04</v>
          </cell>
          <cell r="G12192" t="str">
            <v>Operating Fees Operating Permits</v>
          </cell>
          <cell r="H12192">
            <v>0</v>
          </cell>
          <cell r="I12192">
            <v>0</v>
          </cell>
          <cell r="J12192">
            <v>0</v>
          </cell>
          <cell r="K12192">
            <v>0</v>
          </cell>
          <cell r="L12192">
            <v>0</v>
          </cell>
          <cell r="M12192">
            <v>0</v>
          </cell>
          <cell r="N12192">
            <v>0</v>
          </cell>
          <cell r="O12192" t="str">
            <v>+++</v>
          </cell>
        </row>
        <row r="12193">
          <cell r="A12193" t="str">
            <v>680.40.85.085-6375.05</v>
          </cell>
          <cell r="B12193" t="str">
            <v>680</v>
          </cell>
          <cell r="C12193" t="str">
            <v>40</v>
          </cell>
          <cell r="D12193" t="str">
            <v>85</v>
          </cell>
          <cell r="E12193" t="str">
            <v>085</v>
          </cell>
          <cell r="F12193" t="str">
            <v>6375.05</v>
          </cell>
          <cell r="G12193" t="str">
            <v>Operating Fees Annual Waste Discharger</v>
          </cell>
          <cell r="H12193">
            <v>0</v>
          </cell>
          <cell r="I12193">
            <v>0</v>
          </cell>
          <cell r="J12193">
            <v>0</v>
          </cell>
          <cell r="K12193">
            <v>0</v>
          </cell>
          <cell r="L12193">
            <v>0</v>
          </cell>
          <cell r="M12193">
            <v>0</v>
          </cell>
          <cell r="N12193">
            <v>0</v>
          </cell>
          <cell r="O12193" t="str">
            <v>+++</v>
          </cell>
        </row>
        <row r="12194">
          <cell r="A12194" t="str">
            <v>680.40.85.085-6375.07</v>
          </cell>
          <cell r="B12194" t="str">
            <v>680</v>
          </cell>
          <cell r="C12194" t="str">
            <v>40</v>
          </cell>
          <cell r="D12194" t="str">
            <v>85</v>
          </cell>
          <cell r="E12194" t="str">
            <v>085</v>
          </cell>
          <cell r="F12194" t="str">
            <v>6375.07</v>
          </cell>
          <cell r="G12194" t="str">
            <v>Operating Fees Permit</v>
          </cell>
          <cell r="H12194">
            <v>0</v>
          </cell>
          <cell r="I12194">
            <v>0</v>
          </cell>
          <cell r="J12194">
            <v>0</v>
          </cell>
          <cell r="K12194">
            <v>0</v>
          </cell>
          <cell r="L12194">
            <v>0</v>
          </cell>
          <cell r="M12194">
            <v>0</v>
          </cell>
          <cell r="N12194">
            <v>0</v>
          </cell>
          <cell r="O12194" t="str">
            <v>+++</v>
          </cell>
        </row>
        <row r="12195">
          <cell r="A12195" t="str">
            <v>680.40.85.085-6375.08</v>
          </cell>
          <cell r="B12195" t="str">
            <v>680</v>
          </cell>
          <cell r="C12195" t="str">
            <v>40</v>
          </cell>
          <cell r="D12195" t="str">
            <v>85</v>
          </cell>
          <cell r="E12195" t="str">
            <v>085</v>
          </cell>
          <cell r="F12195" t="str">
            <v>6375.08</v>
          </cell>
          <cell r="G12195" t="str">
            <v>Operating Fees Operating Permits Reg</v>
          </cell>
          <cell r="H12195">
            <v>0</v>
          </cell>
          <cell r="I12195">
            <v>0</v>
          </cell>
          <cell r="J12195">
            <v>0</v>
          </cell>
          <cell r="K12195">
            <v>0</v>
          </cell>
          <cell r="L12195">
            <v>0</v>
          </cell>
          <cell r="M12195">
            <v>0</v>
          </cell>
          <cell r="N12195">
            <v>0</v>
          </cell>
          <cell r="O12195" t="str">
            <v>+++</v>
          </cell>
        </row>
        <row r="12196">
          <cell r="A12196" t="str">
            <v>680.40.85.085-6375.09</v>
          </cell>
          <cell r="B12196" t="str">
            <v>680</v>
          </cell>
          <cell r="C12196" t="str">
            <v>40</v>
          </cell>
          <cell r="D12196" t="str">
            <v>85</v>
          </cell>
          <cell r="E12196" t="str">
            <v>085</v>
          </cell>
          <cell r="F12196" t="str">
            <v>6375.09</v>
          </cell>
          <cell r="G12196" t="str">
            <v>Operating Fees Dumping</v>
          </cell>
          <cell r="H12196">
            <v>0</v>
          </cell>
          <cell r="I12196">
            <v>0</v>
          </cell>
          <cell r="J12196">
            <v>0</v>
          </cell>
          <cell r="K12196">
            <v>0</v>
          </cell>
          <cell r="L12196">
            <v>0</v>
          </cell>
          <cell r="M12196">
            <v>0</v>
          </cell>
          <cell r="N12196">
            <v>0</v>
          </cell>
          <cell r="O12196" t="str">
            <v>+++</v>
          </cell>
        </row>
        <row r="12197">
          <cell r="A12197" t="str">
            <v>680.40.85.085-6375.10</v>
          </cell>
          <cell r="B12197" t="str">
            <v>680</v>
          </cell>
          <cell r="C12197" t="str">
            <v>40</v>
          </cell>
          <cell r="D12197" t="str">
            <v>85</v>
          </cell>
          <cell r="E12197" t="str">
            <v>085</v>
          </cell>
          <cell r="F12197" t="str">
            <v>6375.10</v>
          </cell>
          <cell r="G12197" t="str">
            <v>Operating Fees Sludge Disposal</v>
          </cell>
          <cell r="H12197">
            <v>0</v>
          </cell>
          <cell r="I12197">
            <v>0</v>
          </cell>
          <cell r="J12197">
            <v>0</v>
          </cell>
          <cell r="K12197">
            <v>0</v>
          </cell>
          <cell r="L12197">
            <v>0</v>
          </cell>
          <cell r="M12197">
            <v>0</v>
          </cell>
          <cell r="N12197">
            <v>0</v>
          </cell>
          <cell r="O12197" t="str">
            <v>+++</v>
          </cell>
        </row>
        <row r="12198">
          <cell r="A12198" t="str">
            <v>680.40.85.085-6375.11</v>
          </cell>
          <cell r="B12198" t="str">
            <v>680</v>
          </cell>
          <cell r="C12198" t="str">
            <v>40</v>
          </cell>
          <cell r="D12198" t="str">
            <v>85</v>
          </cell>
          <cell r="E12198" t="str">
            <v>085</v>
          </cell>
          <cell r="F12198" t="str">
            <v>6375.11</v>
          </cell>
          <cell r="G12198" t="str">
            <v>Operating Fees Compost Tipping</v>
          </cell>
          <cell r="H12198">
            <v>0</v>
          </cell>
          <cell r="I12198">
            <v>0</v>
          </cell>
          <cell r="J12198">
            <v>0</v>
          </cell>
          <cell r="K12198">
            <v>0</v>
          </cell>
          <cell r="L12198">
            <v>0</v>
          </cell>
          <cell r="M12198">
            <v>0</v>
          </cell>
          <cell r="N12198">
            <v>0</v>
          </cell>
          <cell r="O12198" t="str">
            <v>+++</v>
          </cell>
        </row>
        <row r="12199">
          <cell r="A12199" t="str">
            <v>680.40.85.085-6375.12</v>
          </cell>
          <cell r="B12199" t="str">
            <v>680</v>
          </cell>
          <cell r="C12199" t="str">
            <v>40</v>
          </cell>
          <cell r="D12199" t="str">
            <v>85</v>
          </cell>
          <cell r="E12199" t="str">
            <v>085</v>
          </cell>
          <cell r="F12199" t="str">
            <v>6375.12</v>
          </cell>
          <cell r="G12199" t="str">
            <v>Operating Fees Curbside Recycling</v>
          </cell>
          <cell r="H12199">
            <v>0</v>
          </cell>
          <cell r="I12199">
            <v>0</v>
          </cell>
          <cell r="J12199">
            <v>0</v>
          </cell>
          <cell r="K12199">
            <v>0</v>
          </cell>
          <cell r="L12199">
            <v>0</v>
          </cell>
          <cell r="M12199">
            <v>0</v>
          </cell>
          <cell r="N12199">
            <v>0</v>
          </cell>
          <cell r="O12199" t="str">
            <v>+++</v>
          </cell>
        </row>
        <row r="12200">
          <cell r="A12200" t="str">
            <v>680.40.85.085-6375.15</v>
          </cell>
          <cell r="B12200" t="str">
            <v>680</v>
          </cell>
          <cell r="C12200" t="str">
            <v>40</v>
          </cell>
          <cell r="D12200" t="str">
            <v>85</v>
          </cell>
          <cell r="E12200" t="str">
            <v>085</v>
          </cell>
          <cell r="F12200" t="str">
            <v>6375.15</v>
          </cell>
          <cell r="G12200" t="str">
            <v>Operating Fees Concrete/Asphalt Tipping</v>
          </cell>
          <cell r="H12200">
            <v>0</v>
          </cell>
          <cell r="I12200">
            <v>0</v>
          </cell>
          <cell r="J12200">
            <v>0</v>
          </cell>
          <cell r="K12200">
            <v>0</v>
          </cell>
          <cell r="L12200">
            <v>0</v>
          </cell>
          <cell r="M12200">
            <v>0</v>
          </cell>
          <cell r="N12200">
            <v>0</v>
          </cell>
          <cell r="O12200" t="str">
            <v>+++</v>
          </cell>
        </row>
        <row r="12201">
          <cell r="A12201" t="str">
            <v>680.40.85.085-6375.16</v>
          </cell>
          <cell r="B12201" t="str">
            <v>680</v>
          </cell>
          <cell r="C12201" t="str">
            <v>40</v>
          </cell>
          <cell r="D12201" t="str">
            <v>85</v>
          </cell>
          <cell r="E12201" t="str">
            <v>085</v>
          </cell>
          <cell r="F12201" t="str">
            <v>6375.16</v>
          </cell>
          <cell r="G12201" t="str">
            <v>Operating Fees Universal Waste Recycling</v>
          </cell>
          <cell r="H12201">
            <v>0</v>
          </cell>
          <cell r="I12201">
            <v>0</v>
          </cell>
          <cell r="J12201">
            <v>0</v>
          </cell>
          <cell r="K12201">
            <v>0</v>
          </cell>
          <cell r="L12201">
            <v>0</v>
          </cell>
          <cell r="M12201">
            <v>0</v>
          </cell>
          <cell r="N12201">
            <v>0</v>
          </cell>
          <cell r="O12201" t="str">
            <v>+++</v>
          </cell>
        </row>
        <row r="12202">
          <cell r="A12202" t="str">
            <v>680.40.85.085-6375.18</v>
          </cell>
          <cell r="B12202" t="str">
            <v>680</v>
          </cell>
          <cell r="C12202" t="str">
            <v>40</v>
          </cell>
          <cell r="D12202" t="str">
            <v>85</v>
          </cell>
          <cell r="E12202" t="str">
            <v>085</v>
          </cell>
          <cell r="F12202" t="str">
            <v>6375.18</v>
          </cell>
          <cell r="G12202" t="str">
            <v>Operating Fees Used Oil Recycling</v>
          </cell>
          <cell r="H12202">
            <v>0</v>
          </cell>
          <cell r="I12202">
            <v>0</v>
          </cell>
          <cell r="J12202">
            <v>0</v>
          </cell>
          <cell r="K12202">
            <v>0</v>
          </cell>
          <cell r="L12202">
            <v>0</v>
          </cell>
          <cell r="M12202">
            <v>0</v>
          </cell>
          <cell r="N12202">
            <v>0</v>
          </cell>
          <cell r="O12202" t="str">
            <v>+++</v>
          </cell>
        </row>
        <row r="12203">
          <cell r="A12203" t="str">
            <v>680.40.85.085-6375.19</v>
          </cell>
          <cell r="B12203" t="str">
            <v>680</v>
          </cell>
          <cell r="C12203" t="str">
            <v>40</v>
          </cell>
          <cell r="D12203" t="str">
            <v>85</v>
          </cell>
          <cell r="E12203" t="str">
            <v>085</v>
          </cell>
          <cell r="F12203" t="str">
            <v>6375.19</v>
          </cell>
          <cell r="G12203" t="str">
            <v>Operating Fees Highway Signal</v>
          </cell>
          <cell r="H12203">
            <v>0</v>
          </cell>
          <cell r="I12203">
            <v>0</v>
          </cell>
          <cell r="J12203">
            <v>0</v>
          </cell>
          <cell r="K12203">
            <v>0</v>
          </cell>
          <cell r="L12203">
            <v>0</v>
          </cell>
          <cell r="M12203">
            <v>0</v>
          </cell>
          <cell r="N12203">
            <v>0</v>
          </cell>
          <cell r="O12203" t="str">
            <v>+++</v>
          </cell>
        </row>
        <row r="12204">
          <cell r="A12204" t="str">
            <v>680.40.85.085-6375.20</v>
          </cell>
          <cell r="B12204" t="str">
            <v>680</v>
          </cell>
          <cell r="C12204" t="str">
            <v>40</v>
          </cell>
          <cell r="D12204" t="str">
            <v>85</v>
          </cell>
          <cell r="E12204" t="str">
            <v>085</v>
          </cell>
          <cell r="F12204" t="str">
            <v>6375.20</v>
          </cell>
          <cell r="G12204" t="str">
            <v>Operating Fees Fines and Penalties</v>
          </cell>
          <cell r="H12204">
            <v>0</v>
          </cell>
          <cell r="I12204">
            <v>0</v>
          </cell>
          <cell r="J12204">
            <v>0</v>
          </cell>
          <cell r="K12204">
            <v>0</v>
          </cell>
          <cell r="L12204">
            <v>0</v>
          </cell>
          <cell r="M12204">
            <v>0</v>
          </cell>
          <cell r="N12204">
            <v>0</v>
          </cell>
          <cell r="O12204" t="str">
            <v>+++</v>
          </cell>
        </row>
        <row r="12205">
          <cell r="A12205" t="str">
            <v>680.40.85.085-6400.01</v>
          </cell>
          <cell r="B12205" t="str">
            <v>680</v>
          </cell>
          <cell r="C12205" t="str">
            <v>40</v>
          </cell>
          <cell r="D12205" t="str">
            <v>85</v>
          </cell>
          <cell r="E12205" t="str">
            <v>085</v>
          </cell>
          <cell r="F12205" t="str">
            <v>6400.01</v>
          </cell>
          <cell r="G12205" t="str">
            <v>Repairs &amp; Maintenance Building</v>
          </cell>
          <cell r="H12205">
            <v>0</v>
          </cell>
          <cell r="I12205">
            <v>0</v>
          </cell>
          <cell r="J12205">
            <v>0</v>
          </cell>
          <cell r="K12205">
            <v>0</v>
          </cell>
          <cell r="L12205">
            <v>0</v>
          </cell>
          <cell r="M12205">
            <v>0</v>
          </cell>
          <cell r="N12205">
            <v>0</v>
          </cell>
          <cell r="O12205" t="str">
            <v>+++</v>
          </cell>
        </row>
        <row r="12206">
          <cell r="A12206" t="str">
            <v>680.40.85.085-6400.02</v>
          </cell>
          <cell r="B12206" t="str">
            <v>680</v>
          </cell>
          <cell r="C12206" t="str">
            <v>40</v>
          </cell>
          <cell r="D12206" t="str">
            <v>85</v>
          </cell>
          <cell r="E12206" t="str">
            <v>085</v>
          </cell>
          <cell r="F12206" t="str">
            <v>6400.02</v>
          </cell>
          <cell r="G12206" t="str">
            <v>Repairs &amp; Maintenance Minor Equipment/Other</v>
          </cell>
          <cell r="H12206">
            <v>0</v>
          </cell>
          <cell r="I12206">
            <v>0</v>
          </cell>
          <cell r="J12206">
            <v>0</v>
          </cell>
          <cell r="K12206">
            <v>0</v>
          </cell>
          <cell r="L12206">
            <v>0</v>
          </cell>
          <cell r="M12206">
            <v>0</v>
          </cell>
          <cell r="N12206">
            <v>0</v>
          </cell>
          <cell r="O12206" t="str">
            <v>+++</v>
          </cell>
        </row>
        <row r="12207">
          <cell r="A12207" t="str">
            <v>680.40.85.085-6400.03</v>
          </cell>
          <cell r="B12207" t="str">
            <v>680</v>
          </cell>
          <cell r="C12207" t="str">
            <v>40</v>
          </cell>
          <cell r="D12207" t="str">
            <v>85</v>
          </cell>
          <cell r="E12207" t="str">
            <v>085</v>
          </cell>
          <cell r="F12207" t="str">
            <v>6400.03</v>
          </cell>
          <cell r="G12207" t="str">
            <v>Repairs &amp; Maintenance Major Repair &amp; Contingency</v>
          </cell>
          <cell r="H12207">
            <v>0</v>
          </cell>
          <cell r="I12207">
            <v>0</v>
          </cell>
          <cell r="J12207">
            <v>0</v>
          </cell>
          <cell r="K12207">
            <v>0</v>
          </cell>
          <cell r="L12207">
            <v>0</v>
          </cell>
          <cell r="M12207">
            <v>0</v>
          </cell>
          <cell r="N12207">
            <v>0</v>
          </cell>
          <cell r="O12207" t="str">
            <v>+++</v>
          </cell>
        </row>
        <row r="12208">
          <cell r="A12208" t="str">
            <v>680.40.85.085-6400.04</v>
          </cell>
          <cell r="B12208" t="str">
            <v>680</v>
          </cell>
          <cell r="C12208" t="str">
            <v>40</v>
          </cell>
          <cell r="D12208" t="str">
            <v>85</v>
          </cell>
          <cell r="E12208" t="str">
            <v>085</v>
          </cell>
          <cell r="F12208" t="str">
            <v>6400.04</v>
          </cell>
          <cell r="G12208" t="str">
            <v>Repairs &amp; Maintenance Equipment Rental</v>
          </cell>
          <cell r="H12208">
            <v>0</v>
          </cell>
          <cell r="I12208">
            <v>0</v>
          </cell>
          <cell r="J12208">
            <v>0</v>
          </cell>
          <cell r="K12208">
            <v>0</v>
          </cell>
          <cell r="L12208">
            <v>0</v>
          </cell>
          <cell r="M12208">
            <v>0</v>
          </cell>
          <cell r="N12208">
            <v>0</v>
          </cell>
          <cell r="O12208" t="str">
            <v>+++</v>
          </cell>
        </row>
        <row r="12209">
          <cell r="A12209" t="str">
            <v>680.40.85.085-6400.05</v>
          </cell>
          <cell r="B12209" t="str">
            <v>680</v>
          </cell>
          <cell r="C12209" t="str">
            <v>40</v>
          </cell>
          <cell r="D12209" t="str">
            <v>85</v>
          </cell>
          <cell r="E12209" t="str">
            <v>085</v>
          </cell>
          <cell r="F12209" t="str">
            <v>6400.05</v>
          </cell>
          <cell r="G12209" t="str">
            <v>Repairs &amp; Maintenance Vehicle</v>
          </cell>
          <cell r="H12209">
            <v>0</v>
          </cell>
          <cell r="I12209">
            <v>0</v>
          </cell>
          <cell r="J12209">
            <v>0</v>
          </cell>
          <cell r="K12209">
            <v>0</v>
          </cell>
          <cell r="L12209">
            <v>0</v>
          </cell>
          <cell r="M12209">
            <v>0</v>
          </cell>
          <cell r="N12209">
            <v>0</v>
          </cell>
          <cell r="O12209" t="str">
            <v>+++</v>
          </cell>
        </row>
        <row r="12210">
          <cell r="A12210" t="str">
            <v>680.40.85.085-6400.07</v>
          </cell>
          <cell r="B12210" t="str">
            <v>680</v>
          </cell>
          <cell r="C12210" t="str">
            <v>40</v>
          </cell>
          <cell r="D12210" t="str">
            <v>85</v>
          </cell>
          <cell r="E12210" t="str">
            <v>085</v>
          </cell>
          <cell r="F12210" t="str">
            <v>6400.07</v>
          </cell>
          <cell r="G12210" t="str">
            <v>Repairs &amp; Maintenance Radio Communication</v>
          </cell>
          <cell r="H12210">
            <v>0</v>
          </cell>
          <cell r="I12210">
            <v>0</v>
          </cell>
          <cell r="J12210">
            <v>0</v>
          </cell>
          <cell r="K12210">
            <v>0</v>
          </cell>
          <cell r="L12210">
            <v>0</v>
          </cell>
          <cell r="M12210">
            <v>0</v>
          </cell>
          <cell r="N12210">
            <v>0</v>
          </cell>
          <cell r="O12210" t="str">
            <v>+++</v>
          </cell>
        </row>
        <row r="12211">
          <cell r="A12211" t="str">
            <v>680.40.85.085-6400.09</v>
          </cell>
          <cell r="B12211" t="str">
            <v>680</v>
          </cell>
          <cell r="C12211" t="str">
            <v>40</v>
          </cell>
          <cell r="D12211" t="str">
            <v>85</v>
          </cell>
          <cell r="E12211" t="str">
            <v>085</v>
          </cell>
          <cell r="F12211" t="str">
            <v>6400.09</v>
          </cell>
          <cell r="G12211" t="str">
            <v>Repairs &amp; Maintenance Well</v>
          </cell>
          <cell r="H12211">
            <v>0</v>
          </cell>
          <cell r="I12211">
            <v>0</v>
          </cell>
          <cell r="J12211">
            <v>0</v>
          </cell>
          <cell r="K12211">
            <v>0</v>
          </cell>
          <cell r="L12211">
            <v>0</v>
          </cell>
          <cell r="M12211">
            <v>0</v>
          </cell>
          <cell r="N12211">
            <v>0</v>
          </cell>
          <cell r="O12211" t="str">
            <v>+++</v>
          </cell>
        </row>
        <row r="12212">
          <cell r="A12212" t="str">
            <v>680.40.85.085-6400.10</v>
          </cell>
          <cell r="B12212" t="str">
            <v>680</v>
          </cell>
          <cell r="C12212" t="str">
            <v>40</v>
          </cell>
          <cell r="D12212" t="str">
            <v>85</v>
          </cell>
          <cell r="E12212" t="str">
            <v>085</v>
          </cell>
          <cell r="F12212" t="str">
            <v>6400.10</v>
          </cell>
          <cell r="G12212" t="str">
            <v>Repairs &amp; Maintenance Pavement</v>
          </cell>
          <cell r="H12212">
            <v>0</v>
          </cell>
          <cell r="I12212">
            <v>0</v>
          </cell>
          <cell r="J12212">
            <v>0</v>
          </cell>
          <cell r="K12212">
            <v>0</v>
          </cell>
          <cell r="L12212">
            <v>0</v>
          </cell>
          <cell r="M12212">
            <v>0</v>
          </cell>
          <cell r="N12212">
            <v>0</v>
          </cell>
          <cell r="O12212" t="str">
            <v>+++</v>
          </cell>
        </row>
        <row r="12213">
          <cell r="A12213" t="str">
            <v>680.40.85.085-6400.12</v>
          </cell>
          <cell r="B12213" t="str">
            <v>680</v>
          </cell>
          <cell r="C12213" t="str">
            <v>40</v>
          </cell>
          <cell r="D12213" t="str">
            <v>85</v>
          </cell>
          <cell r="E12213" t="str">
            <v>085</v>
          </cell>
          <cell r="F12213" t="str">
            <v>6400.12</v>
          </cell>
          <cell r="G12213" t="str">
            <v>Repairs &amp; Maintenance Pump</v>
          </cell>
          <cell r="H12213">
            <v>0</v>
          </cell>
          <cell r="I12213">
            <v>0</v>
          </cell>
          <cell r="J12213">
            <v>0</v>
          </cell>
          <cell r="K12213">
            <v>0</v>
          </cell>
          <cell r="L12213">
            <v>0</v>
          </cell>
          <cell r="M12213">
            <v>0</v>
          </cell>
          <cell r="N12213">
            <v>0</v>
          </cell>
          <cell r="O12213" t="str">
            <v>+++</v>
          </cell>
        </row>
        <row r="12214">
          <cell r="A12214" t="str">
            <v>680.40.85.085-6400.13</v>
          </cell>
          <cell r="B12214" t="str">
            <v>680</v>
          </cell>
          <cell r="C12214" t="str">
            <v>40</v>
          </cell>
          <cell r="D12214" t="str">
            <v>85</v>
          </cell>
          <cell r="E12214" t="str">
            <v>085</v>
          </cell>
          <cell r="F12214" t="str">
            <v>6400.13</v>
          </cell>
          <cell r="G12214" t="str">
            <v>Repairs &amp; Maintenance Storm Drain</v>
          </cell>
          <cell r="H12214">
            <v>0</v>
          </cell>
          <cell r="I12214">
            <v>0</v>
          </cell>
          <cell r="J12214">
            <v>0</v>
          </cell>
          <cell r="K12214">
            <v>0</v>
          </cell>
          <cell r="L12214">
            <v>0</v>
          </cell>
          <cell r="M12214">
            <v>0</v>
          </cell>
          <cell r="N12214">
            <v>0</v>
          </cell>
          <cell r="O12214" t="str">
            <v>+++</v>
          </cell>
        </row>
        <row r="12215">
          <cell r="A12215" t="str">
            <v>680.40.85.085-6400.19</v>
          </cell>
          <cell r="B12215" t="str">
            <v>680</v>
          </cell>
          <cell r="C12215" t="str">
            <v>40</v>
          </cell>
          <cell r="D12215" t="str">
            <v>85</v>
          </cell>
          <cell r="E12215" t="str">
            <v>085</v>
          </cell>
          <cell r="F12215" t="str">
            <v>6400.19</v>
          </cell>
          <cell r="G12215" t="str">
            <v>Repairs &amp; Maintenance Testing/Certifications</v>
          </cell>
          <cell r="H12215">
            <v>0</v>
          </cell>
          <cell r="I12215">
            <v>0</v>
          </cell>
          <cell r="J12215">
            <v>0</v>
          </cell>
          <cell r="K12215">
            <v>0</v>
          </cell>
          <cell r="L12215">
            <v>0</v>
          </cell>
          <cell r="M12215">
            <v>0</v>
          </cell>
          <cell r="N12215">
            <v>0</v>
          </cell>
          <cell r="O12215" t="str">
            <v>+++</v>
          </cell>
        </row>
        <row r="12216">
          <cell r="A12216" t="str">
            <v>680.40.85.085-6400.20</v>
          </cell>
          <cell r="B12216" t="str">
            <v>680</v>
          </cell>
          <cell r="C12216" t="str">
            <v>40</v>
          </cell>
          <cell r="D12216" t="str">
            <v>85</v>
          </cell>
          <cell r="E12216" t="str">
            <v>085</v>
          </cell>
          <cell r="F12216" t="str">
            <v>6400.20</v>
          </cell>
          <cell r="G12216" t="str">
            <v>Repairs &amp; Maintenance Property Maintenance</v>
          </cell>
          <cell r="H12216">
            <v>0</v>
          </cell>
          <cell r="I12216">
            <v>0</v>
          </cell>
          <cell r="J12216">
            <v>0</v>
          </cell>
          <cell r="K12216">
            <v>0</v>
          </cell>
          <cell r="L12216">
            <v>0</v>
          </cell>
          <cell r="M12216">
            <v>0</v>
          </cell>
          <cell r="N12216">
            <v>0</v>
          </cell>
          <cell r="O12216" t="str">
            <v>+++</v>
          </cell>
        </row>
        <row r="12217">
          <cell r="A12217" t="str">
            <v>680.40.85.085-6400.21</v>
          </cell>
          <cell r="B12217" t="str">
            <v>680</v>
          </cell>
          <cell r="C12217" t="str">
            <v>40</v>
          </cell>
          <cell r="D12217" t="str">
            <v>85</v>
          </cell>
          <cell r="E12217" t="str">
            <v>085</v>
          </cell>
          <cell r="F12217" t="str">
            <v>6400.21</v>
          </cell>
          <cell r="G12217" t="str">
            <v>Repairs &amp; Maintenance Soundwall/Barriers</v>
          </cell>
          <cell r="H12217">
            <v>0</v>
          </cell>
          <cell r="I12217">
            <v>0</v>
          </cell>
          <cell r="J12217">
            <v>0</v>
          </cell>
          <cell r="K12217">
            <v>0</v>
          </cell>
          <cell r="L12217">
            <v>0</v>
          </cell>
          <cell r="M12217">
            <v>0</v>
          </cell>
          <cell r="N12217">
            <v>0</v>
          </cell>
          <cell r="O12217" t="str">
            <v>+++</v>
          </cell>
        </row>
        <row r="12218">
          <cell r="A12218" t="str">
            <v>680.40.85.085-6400.22</v>
          </cell>
          <cell r="B12218" t="str">
            <v>680</v>
          </cell>
          <cell r="C12218" t="str">
            <v>40</v>
          </cell>
          <cell r="D12218" t="str">
            <v>85</v>
          </cell>
          <cell r="E12218" t="str">
            <v>085</v>
          </cell>
          <cell r="F12218" t="str">
            <v>6400.22</v>
          </cell>
          <cell r="G12218" t="str">
            <v>Repairs &amp; Maintenance Curb Gutter Sidewalk</v>
          </cell>
          <cell r="H12218">
            <v>0</v>
          </cell>
          <cell r="I12218">
            <v>0</v>
          </cell>
          <cell r="J12218">
            <v>0</v>
          </cell>
          <cell r="K12218">
            <v>0</v>
          </cell>
          <cell r="L12218">
            <v>0</v>
          </cell>
          <cell r="M12218">
            <v>0</v>
          </cell>
          <cell r="N12218">
            <v>0</v>
          </cell>
          <cell r="O12218" t="str">
            <v>+++</v>
          </cell>
        </row>
        <row r="12219">
          <cell r="A12219" t="str">
            <v>680.40.85.085-6400.23</v>
          </cell>
          <cell r="B12219" t="str">
            <v>680</v>
          </cell>
          <cell r="C12219" t="str">
            <v>40</v>
          </cell>
          <cell r="D12219" t="str">
            <v>85</v>
          </cell>
          <cell r="E12219" t="str">
            <v>085</v>
          </cell>
          <cell r="F12219" t="str">
            <v>6400.23</v>
          </cell>
          <cell r="G12219" t="str">
            <v>Repairs &amp; Maintenance Bin Repair</v>
          </cell>
          <cell r="H12219">
            <v>0</v>
          </cell>
          <cell r="I12219">
            <v>0</v>
          </cell>
          <cell r="J12219">
            <v>0</v>
          </cell>
          <cell r="K12219">
            <v>0</v>
          </cell>
          <cell r="L12219">
            <v>0</v>
          </cell>
          <cell r="M12219">
            <v>0</v>
          </cell>
          <cell r="N12219">
            <v>0</v>
          </cell>
          <cell r="O12219" t="str">
            <v>+++</v>
          </cell>
        </row>
        <row r="12220">
          <cell r="A12220" t="str">
            <v>680.40.85.085-6410.02</v>
          </cell>
          <cell r="B12220" t="str">
            <v>680</v>
          </cell>
          <cell r="C12220" t="str">
            <v>40</v>
          </cell>
          <cell r="D12220" t="str">
            <v>85</v>
          </cell>
          <cell r="E12220" t="str">
            <v>085</v>
          </cell>
          <cell r="F12220" t="str">
            <v>6410.02</v>
          </cell>
          <cell r="G12220" t="str">
            <v>Repairs &amp; Maintenance-Transportation Slurry/Overlay</v>
          </cell>
          <cell r="H12220">
            <v>0</v>
          </cell>
          <cell r="I12220">
            <v>0</v>
          </cell>
          <cell r="J12220">
            <v>0</v>
          </cell>
          <cell r="K12220">
            <v>0</v>
          </cell>
          <cell r="L12220">
            <v>0</v>
          </cell>
          <cell r="M12220">
            <v>0</v>
          </cell>
          <cell r="N12220">
            <v>0</v>
          </cell>
          <cell r="O12220" t="str">
            <v>+++</v>
          </cell>
        </row>
        <row r="12221">
          <cell r="A12221" t="str">
            <v>680.40.85.085-6500.04</v>
          </cell>
          <cell r="B12221" t="str">
            <v>680</v>
          </cell>
          <cell r="C12221" t="str">
            <v>40</v>
          </cell>
          <cell r="D12221" t="str">
            <v>85</v>
          </cell>
          <cell r="E12221" t="str">
            <v>085</v>
          </cell>
          <cell r="F12221" t="str">
            <v>6500.04</v>
          </cell>
          <cell r="G12221" t="str">
            <v>Claims &amp; Insurance Insurance Premiums</v>
          </cell>
          <cell r="H12221">
            <v>0</v>
          </cell>
          <cell r="I12221">
            <v>0</v>
          </cell>
          <cell r="J12221">
            <v>0</v>
          </cell>
          <cell r="K12221">
            <v>0</v>
          </cell>
          <cell r="L12221">
            <v>0</v>
          </cell>
          <cell r="M12221">
            <v>0</v>
          </cell>
          <cell r="N12221">
            <v>0</v>
          </cell>
          <cell r="O12221" t="str">
            <v>+++</v>
          </cell>
        </row>
        <row r="12222">
          <cell r="A12222" t="str">
            <v>680.40.85.085-6600.01</v>
          </cell>
          <cell r="B12222" t="str">
            <v>680</v>
          </cell>
          <cell r="C12222" t="str">
            <v>40</v>
          </cell>
          <cell r="D12222" t="str">
            <v>85</v>
          </cell>
          <cell r="E12222" t="str">
            <v>085</v>
          </cell>
          <cell r="F12222" t="str">
            <v>6600.01</v>
          </cell>
          <cell r="G12222" t="str">
            <v>Administrative Expenses Meetings</v>
          </cell>
          <cell r="H12222">
            <v>0</v>
          </cell>
          <cell r="I12222">
            <v>0</v>
          </cell>
          <cell r="J12222">
            <v>0</v>
          </cell>
          <cell r="K12222">
            <v>0</v>
          </cell>
          <cell r="L12222">
            <v>0</v>
          </cell>
          <cell r="M12222">
            <v>0</v>
          </cell>
          <cell r="N12222">
            <v>0</v>
          </cell>
          <cell r="O12222" t="str">
            <v>+++</v>
          </cell>
        </row>
        <row r="12223">
          <cell r="A12223" t="str">
            <v>680.40.85.085-6600.03</v>
          </cell>
          <cell r="B12223" t="str">
            <v>680</v>
          </cell>
          <cell r="C12223" t="str">
            <v>40</v>
          </cell>
          <cell r="D12223" t="str">
            <v>85</v>
          </cell>
          <cell r="E12223" t="str">
            <v>085</v>
          </cell>
          <cell r="F12223" t="str">
            <v>6600.03</v>
          </cell>
          <cell r="G12223" t="str">
            <v>Administrative Expenses Mileage Reimbursement</v>
          </cell>
          <cell r="H12223">
            <v>0</v>
          </cell>
          <cell r="I12223">
            <v>0</v>
          </cell>
          <cell r="J12223">
            <v>0</v>
          </cell>
          <cell r="K12223">
            <v>0</v>
          </cell>
          <cell r="L12223">
            <v>0</v>
          </cell>
          <cell r="M12223">
            <v>0</v>
          </cell>
          <cell r="N12223">
            <v>0</v>
          </cell>
          <cell r="O12223" t="str">
            <v>+++</v>
          </cell>
        </row>
        <row r="12224">
          <cell r="A12224" t="str">
            <v>680.40.85.085-6600.04</v>
          </cell>
          <cell r="B12224" t="str">
            <v>680</v>
          </cell>
          <cell r="C12224" t="str">
            <v>40</v>
          </cell>
          <cell r="D12224" t="str">
            <v>85</v>
          </cell>
          <cell r="E12224" t="str">
            <v>085</v>
          </cell>
          <cell r="F12224" t="str">
            <v>6600.04</v>
          </cell>
          <cell r="G12224" t="str">
            <v>Administrative Expenses Training/Conferences</v>
          </cell>
          <cell r="H12224">
            <v>0</v>
          </cell>
          <cell r="I12224">
            <v>0</v>
          </cell>
          <cell r="J12224">
            <v>0</v>
          </cell>
          <cell r="K12224">
            <v>0</v>
          </cell>
          <cell r="L12224">
            <v>0</v>
          </cell>
          <cell r="M12224">
            <v>0</v>
          </cell>
          <cell r="N12224">
            <v>0</v>
          </cell>
          <cell r="O12224" t="str">
            <v>+++</v>
          </cell>
        </row>
        <row r="12225">
          <cell r="A12225" t="str">
            <v>680.40.85.085-6600.05</v>
          </cell>
          <cell r="B12225" t="str">
            <v>680</v>
          </cell>
          <cell r="C12225" t="str">
            <v>40</v>
          </cell>
          <cell r="D12225" t="str">
            <v>85</v>
          </cell>
          <cell r="E12225" t="str">
            <v>085</v>
          </cell>
          <cell r="F12225" t="str">
            <v>6600.05</v>
          </cell>
          <cell r="G12225" t="str">
            <v>Administrative Expenses Public/Legal Advertisement</v>
          </cell>
          <cell r="H12225">
            <v>0</v>
          </cell>
          <cell r="I12225">
            <v>0</v>
          </cell>
          <cell r="J12225">
            <v>0</v>
          </cell>
          <cell r="K12225">
            <v>0</v>
          </cell>
          <cell r="L12225">
            <v>0</v>
          </cell>
          <cell r="M12225">
            <v>0</v>
          </cell>
          <cell r="N12225">
            <v>0</v>
          </cell>
          <cell r="O12225" t="str">
            <v>+++</v>
          </cell>
        </row>
        <row r="12226">
          <cell r="A12226" t="str">
            <v>680.40.85.085-6600.06</v>
          </cell>
          <cell r="B12226" t="str">
            <v>680</v>
          </cell>
          <cell r="C12226" t="str">
            <v>40</v>
          </cell>
          <cell r="D12226" t="str">
            <v>85</v>
          </cell>
          <cell r="E12226" t="str">
            <v>085</v>
          </cell>
          <cell r="F12226" t="str">
            <v>6600.06</v>
          </cell>
          <cell r="G12226" t="str">
            <v>Administrative Expenses Property/Building Rental</v>
          </cell>
          <cell r="H12226">
            <v>0</v>
          </cell>
          <cell r="I12226">
            <v>0</v>
          </cell>
          <cell r="J12226">
            <v>0</v>
          </cell>
          <cell r="K12226">
            <v>0</v>
          </cell>
          <cell r="L12226">
            <v>0</v>
          </cell>
          <cell r="M12226">
            <v>0</v>
          </cell>
          <cell r="N12226">
            <v>0</v>
          </cell>
          <cell r="O12226" t="str">
            <v>+++</v>
          </cell>
        </row>
        <row r="12227">
          <cell r="A12227" t="str">
            <v>680.40.85.085-6600.07</v>
          </cell>
          <cell r="B12227" t="str">
            <v>680</v>
          </cell>
          <cell r="C12227" t="str">
            <v>40</v>
          </cell>
          <cell r="D12227" t="str">
            <v>85</v>
          </cell>
          <cell r="E12227" t="str">
            <v>085</v>
          </cell>
          <cell r="F12227" t="str">
            <v>6600.07</v>
          </cell>
          <cell r="G12227" t="str">
            <v>Administrative Expenses Employee Recruitment</v>
          </cell>
          <cell r="H12227">
            <v>0</v>
          </cell>
          <cell r="I12227">
            <v>0</v>
          </cell>
          <cell r="J12227">
            <v>0</v>
          </cell>
          <cell r="K12227">
            <v>0</v>
          </cell>
          <cell r="L12227">
            <v>0</v>
          </cell>
          <cell r="M12227">
            <v>0</v>
          </cell>
          <cell r="N12227">
            <v>0</v>
          </cell>
          <cell r="O12227" t="str">
            <v>+++</v>
          </cell>
        </row>
        <row r="12228">
          <cell r="A12228" t="str">
            <v>680.40.85.085-6600.16</v>
          </cell>
          <cell r="B12228" t="str">
            <v>680</v>
          </cell>
          <cell r="C12228" t="str">
            <v>40</v>
          </cell>
          <cell r="D12228" t="str">
            <v>85</v>
          </cell>
          <cell r="E12228" t="str">
            <v>085</v>
          </cell>
          <cell r="F12228" t="str">
            <v>6600.16</v>
          </cell>
          <cell r="G12228" t="str">
            <v>Administrative Expenses Property Tax Assessments</v>
          </cell>
          <cell r="H12228">
            <v>0</v>
          </cell>
          <cell r="I12228">
            <v>0</v>
          </cell>
          <cell r="J12228">
            <v>0</v>
          </cell>
          <cell r="K12228">
            <v>0</v>
          </cell>
          <cell r="L12228">
            <v>0</v>
          </cell>
          <cell r="M12228">
            <v>0</v>
          </cell>
          <cell r="N12228">
            <v>0</v>
          </cell>
          <cell r="O12228" t="str">
            <v>+++</v>
          </cell>
        </row>
        <row r="12229">
          <cell r="A12229" t="str">
            <v>680.40.85.085-6600.23</v>
          </cell>
          <cell r="B12229" t="str">
            <v>680</v>
          </cell>
          <cell r="C12229" t="str">
            <v>40</v>
          </cell>
          <cell r="D12229" t="str">
            <v>85</v>
          </cell>
          <cell r="E12229" t="str">
            <v>085</v>
          </cell>
          <cell r="F12229" t="str">
            <v>6600.23</v>
          </cell>
          <cell r="G12229" t="str">
            <v>Administrative Expenses Public Education</v>
          </cell>
          <cell r="H12229">
            <v>0</v>
          </cell>
          <cell r="I12229">
            <v>0</v>
          </cell>
          <cell r="J12229">
            <v>0</v>
          </cell>
          <cell r="K12229">
            <v>0</v>
          </cell>
          <cell r="L12229">
            <v>0</v>
          </cell>
          <cell r="M12229">
            <v>0</v>
          </cell>
          <cell r="N12229">
            <v>0</v>
          </cell>
          <cell r="O12229" t="str">
            <v>+++</v>
          </cell>
        </row>
        <row r="12230">
          <cell r="A12230" t="str">
            <v>680.40.85.085-6600.25</v>
          </cell>
          <cell r="B12230" t="str">
            <v>680</v>
          </cell>
          <cell r="C12230" t="str">
            <v>40</v>
          </cell>
          <cell r="D12230" t="str">
            <v>85</v>
          </cell>
          <cell r="E12230" t="str">
            <v>085</v>
          </cell>
          <cell r="F12230" t="str">
            <v>6600.25</v>
          </cell>
          <cell r="G12230" t="str">
            <v>Administrative Expenses Support Services-Indirect Labor</v>
          </cell>
          <cell r="H12230">
            <v>0</v>
          </cell>
          <cell r="I12230">
            <v>0</v>
          </cell>
          <cell r="J12230">
            <v>0</v>
          </cell>
          <cell r="K12230">
            <v>0</v>
          </cell>
          <cell r="L12230">
            <v>0</v>
          </cell>
          <cell r="M12230">
            <v>0</v>
          </cell>
          <cell r="N12230">
            <v>0</v>
          </cell>
          <cell r="O12230" t="str">
            <v>+++</v>
          </cell>
        </row>
        <row r="12231">
          <cell r="A12231" t="str">
            <v>680.40.85.085-6600.26</v>
          </cell>
          <cell r="B12231" t="str">
            <v>680</v>
          </cell>
          <cell r="C12231" t="str">
            <v>40</v>
          </cell>
          <cell r="D12231" t="str">
            <v>85</v>
          </cell>
          <cell r="E12231" t="str">
            <v>085</v>
          </cell>
          <cell r="F12231" t="str">
            <v>6600.26</v>
          </cell>
          <cell r="G12231" t="str">
            <v>Administrative Expenses Support Services-IT</v>
          </cell>
          <cell r="H12231">
            <v>0</v>
          </cell>
          <cell r="I12231">
            <v>0</v>
          </cell>
          <cell r="J12231">
            <v>0</v>
          </cell>
          <cell r="K12231">
            <v>0</v>
          </cell>
          <cell r="L12231">
            <v>0</v>
          </cell>
          <cell r="M12231">
            <v>0</v>
          </cell>
          <cell r="N12231">
            <v>0</v>
          </cell>
          <cell r="O12231" t="str">
            <v>+++</v>
          </cell>
        </row>
        <row r="12232">
          <cell r="A12232" t="str">
            <v>680.40.85.085-6600.32</v>
          </cell>
          <cell r="B12232" t="str">
            <v>680</v>
          </cell>
          <cell r="C12232" t="str">
            <v>40</v>
          </cell>
          <cell r="D12232" t="str">
            <v>85</v>
          </cell>
          <cell r="E12232" t="str">
            <v>085</v>
          </cell>
          <cell r="F12232" t="str">
            <v>6600.32</v>
          </cell>
          <cell r="G12232" t="str">
            <v>Administrative Expenses Vehicle Fund Contribution</v>
          </cell>
          <cell r="H12232">
            <v>0</v>
          </cell>
          <cell r="I12232">
            <v>0</v>
          </cell>
          <cell r="J12232">
            <v>0</v>
          </cell>
          <cell r="K12232">
            <v>0</v>
          </cell>
          <cell r="L12232">
            <v>0</v>
          </cell>
          <cell r="M12232">
            <v>0</v>
          </cell>
          <cell r="N12232">
            <v>0</v>
          </cell>
          <cell r="O12232" t="str">
            <v>+++</v>
          </cell>
        </row>
        <row r="12233">
          <cell r="A12233" t="str">
            <v>680.40.85.085-6600.36</v>
          </cell>
          <cell r="B12233" t="str">
            <v>680</v>
          </cell>
          <cell r="C12233" t="str">
            <v>40</v>
          </cell>
          <cell r="D12233" t="str">
            <v>85</v>
          </cell>
          <cell r="E12233" t="str">
            <v>085</v>
          </cell>
          <cell r="F12233" t="str">
            <v>6600.36</v>
          </cell>
          <cell r="G12233" t="str">
            <v>Administrative Expenses IT Fund Contribution</v>
          </cell>
          <cell r="H12233">
            <v>0</v>
          </cell>
          <cell r="I12233">
            <v>0</v>
          </cell>
          <cell r="J12233">
            <v>0</v>
          </cell>
          <cell r="K12233">
            <v>0</v>
          </cell>
          <cell r="L12233">
            <v>0</v>
          </cell>
          <cell r="M12233">
            <v>0</v>
          </cell>
          <cell r="N12233">
            <v>0</v>
          </cell>
          <cell r="O12233" t="str">
            <v>+++</v>
          </cell>
        </row>
        <row r="12234">
          <cell r="A12234" t="str">
            <v>680.40.85.085-6600.41</v>
          </cell>
          <cell r="B12234" t="str">
            <v>680</v>
          </cell>
          <cell r="C12234" t="str">
            <v>40</v>
          </cell>
          <cell r="D12234" t="str">
            <v>85</v>
          </cell>
          <cell r="E12234" t="str">
            <v>085</v>
          </cell>
          <cell r="F12234" t="str">
            <v>6600.41</v>
          </cell>
          <cell r="G12234" t="str">
            <v>Administrative Expenses Community Clean-up</v>
          </cell>
          <cell r="H12234">
            <v>0</v>
          </cell>
          <cell r="I12234">
            <v>0</v>
          </cell>
          <cell r="J12234">
            <v>0</v>
          </cell>
          <cell r="K12234">
            <v>0</v>
          </cell>
          <cell r="L12234">
            <v>0</v>
          </cell>
          <cell r="M12234">
            <v>0</v>
          </cell>
          <cell r="N12234">
            <v>0</v>
          </cell>
          <cell r="O12234" t="str">
            <v>+++</v>
          </cell>
        </row>
        <row r="12235">
          <cell r="A12235" t="str">
            <v>680.40.85.085-7000.02</v>
          </cell>
          <cell r="B12235" t="str">
            <v>680</v>
          </cell>
          <cell r="C12235" t="str">
            <v>40</v>
          </cell>
          <cell r="D12235" t="str">
            <v>85</v>
          </cell>
          <cell r="E12235" t="str">
            <v>085</v>
          </cell>
          <cell r="F12235" t="str">
            <v>7000.02</v>
          </cell>
          <cell r="G12235" t="str">
            <v>Capital Outlay Vehicles-Major</v>
          </cell>
          <cell r="H12235">
            <v>0</v>
          </cell>
          <cell r="I12235">
            <v>0</v>
          </cell>
          <cell r="J12235">
            <v>0</v>
          </cell>
          <cell r="K12235">
            <v>0</v>
          </cell>
          <cell r="L12235">
            <v>0</v>
          </cell>
          <cell r="M12235">
            <v>0</v>
          </cell>
          <cell r="N12235">
            <v>0</v>
          </cell>
          <cell r="O12235" t="str">
            <v>+++</v>
          </cell>
        </row>
        <row r="12236">
          <cell r="A12236" t="str">
            <v>680.40.85.085-7000.03</v>
          </cell>
          <cell r="B12236" t="str">
            <v>680</v>
          </cell>
          <cell r="C12236" t="str">
            <v>40</v>
          </cell>
          <cell r="D12236" t="str">
            <v>85</v>
          </cell>
          <cell r="E12236" t="str">
            <v>085</v>
          </cell>
          <cell r="F12236" t="str">
            <v>7000.03</v>
          </cell>
          <cell r="G12236" t="str">
            <v>Capital Outlay Operations Equip-Minor</v>
          </cell>
          <cell r="H12236">
            <v>0</v>
          </cell>
          <cell r="I12236">
            <v>0</v>
          </cell>
          <cell r="J12236">
            <v>0</v>
          </cell>
          <cell r="K12236">
            <v>0</v>
          </cell>
          <cell r="L12236">
            <v>0</v>
          </cell>
          <cell r="M12236">
            <v>0</v>
          </cell>
          <cell r="N12236">
            <v>0</v>
          </cell>
          <cell r="O12236" t="str">
            <v>+++</v>
          </cell>
        </row>
        <row r="12237">
          <cell r="A12237" t="str">
            <v>680.40.85.085-7000.99</v>
          </cell>
          <cell r="B12237" t="str">
            <v>680</v>
          </cell>
          <cell r="C12237" t="str">
            <v>40</v>
          </cell>
          <cell r="D12237" t="str">
            <v>85</v>
          </cell>
          <cell r="E12237" t="str">
            <v>085</v>
          </cell>
          <cell r="F12237" t="str">
            <v>7000.99</v>
          </cell>
          <cell r="G12237" t="str">
            <v>Capital Outlay General</v>
          </cell>
          <cell r="H12237">
            <v>0</v>
          </cell>
          <cell r="I12237">
            <v>0</v>
          </cell>
          <cell r="J12237">
            <v>0</v>
          </cell>
          <cell r="K12237">
            <v>0</v>
          </cell>
          <cell r="L12237">
            <v>0</v>
          </cell>
          <cell r="M12237">
            <v>0</v>
          </cell>
          <cell r="N12237">
            <v>0</v>
          </cell>
          <cell r="O12237" t="str">
            <v>+++</v>
          </cell>
        </row>
        <row r="12238">
          <cell r="A12238" t="str">
            <v>680.40.85.560-5000.01</v>
          </cell>
          <cell r="B12238" t="str">
            <v>680</v>
          </cell>
          <cell r="C12238" t="str">
            <v>40</v>
          </cell>
          <cell r="D12238" t="str">
            <v>85</v>
          </cell>
          <cell r="E12238" t="str">
            <v>560</v>
          </cell>
          <cell r="F12238" t="str">
            <v>5000.01</v>
          </cell>
          <cell r="G12238" t="str">
            <v>Salaries Regular</v>
          </cell>
          <cell r="H12238">
            <v>294287</v>
          </cell>
          <cell r="I12238">
            <v>0</v>
          </cell>
          <cell r="J12238">
            <v>294287</v>
          </cell>
          <cell r="K12238">
            <v>0</v>
          </cell>
          <cell r="L12238">
            <v>0</v>
          </cell>
          <cell r="M12238">
            <v>81856.320000000007</v>
          </cell>
          <cell r="N12238">
            <v>212430.68</v>
          </cell>
          <cell r="O12238">
            <v>0.28000000000000003</v>
          </cell>
        </row>
        <row r="12239">
          <cell r="A12239" t="str">
            <v>680.40.85.560-5000.02</v>
          </cell>
          <cell r="B12239" t="str">
            <v>680</v>
          </cell>
          <cell r="C12239" t="str">
            <v>40</v>
          </cell>
          <cell r="D12239" t="str">
            <v>85</v>
          </cell>
          <cell r="E12239" t="str">
            <v>560</v>
          </cell>
          <cell r="F12239" t="str">
            <v>5000.02</v>
          </cell>
          <cell r="G12239" t="str">
            <v>Salaries Part Time</v>
          </cell>
          <cell r="H12239">
            <v>15000</v>
          </cell>
          <cell r="I12239">
            <v>0</v>
          </cell>
          <cell r="J12239">
            <v>15000</v>
          </cell>
          <cell r="K12239">
            <v>0</v>
          </cell>
          <cell r="L12239">
            <v>0</v>
          </cell>
          <cell r="M12239">
            <v>0</v>
          </cell>
          <cell r="N12239">
            <v>15000</v>
          </cell>
          <cell r="O12239">
            <v>0</v>
          </cell>
        </row>
        <row r="12240">
          <cell r="A12240" t="str">
            <v>680.40.85.560-5000.03</v>
          </cell>
          <cell r="B12240" t="str">
            <v>680</v>
          </cell>
          <cell r="C12240" t="str">
            <v>40</v>
          </cell>
          <cell r="D12240" t="str">
            <v>85</v>
          </cell>
          <cell r="E12240" t="str">
            <v>560</v>
          </cell>
          <cell r="F12240" t="str">
            <v>5000.03</v>
          </cell>
          <cell r="G12240" t="str">
            <v>Salaries Overtime</v>
          </cell>
          <cell r="H12240">
            <v>9027</v>
          </cell>
          <cell r="I12240">
            <v>0</v>
          </cell>
          <cell r="J12240">
            <v>9027</v>
          </cell>
          <cell r="K12240">
            <v>0</v>
          </cell>
          <cell r="L12240">
            <v>0</v>
          </cell>
          <cell r="M12240">
            <v>2646.41</v>
          </cell>
          <cell r="N12240">
            <v>6380.59</v>
          </cell>
          <cell r="O12240">
            <v>0.28999999999999998</v>
          </cell>
        </row>
        <row r="12241">
          <cell r="A12241" t="str">
            <v>680.40.85.560-5000.04</v>
          </cell>
          <cell r="B12241" t="str">
            <v>680</v>
          </cell>
          <cell r="C12241" t="str">
            <v>40</v>
          </cell>
          <cell r="D12241" t="str">
            <v>85</v>
          </cell>
          <cell r="E12241" t="str">
            <v>560</v>
          </cell>
          <cell r="F12241" t="str">
            <v>5000.04</v>
          </cell>
          <cell r="G12241" t="str">
            <v>Salaries Holiday Pay</v>
          </cell>
          <cell r="H12241">
            <v>250</v>
          </cell>
          <cell r="I12241">
            <v>0</v>
          </cell>
          <cell r="J12241">
            <v>250</v>
          </cell>
          <cell r="K12241">
            <v>0</v>
          </cell>
          <cell r="L12241">
            <v>0</v>
          </cell>
          <cell r="M12241">
            <v>111.18</v>
          </cell>
          <cell r="N12241">
            <v>138.82</v>
          </cell>
          <cell r="O12241">
            <v>0.44</v>
          </cell>
        </row>
        <row r="12242">
          <cell r="A12242" t="str">
            <v>680.40.85.560-5000.06</v>
          </cell>
          <cell r="B12242" t="str">
            <v>680</v>
          </cell>
          <cell r="C12242" t="str">
            <v>40</v>
          </cell>
          <cell r="D12242" t="str">
            <v>85</v>
          </cell>
          <cell r="E12242" t="str">
            <v>560</v>
          </cell>
          <cell r="F12242" t="str">
            <v>5000.06</v>
          </cell>
          <cell r="G12242" t="str">
            <v>Salaries Out of Class</v>
          </cell>
          <cell r="H12242">
            <v>0</v>
          </cell>
          <cell r="I12242">
            <v>0</v>
          </cell>
          <cell r="J12242">
            <v>0</v>
          </cell>
          <cell r="K12242">
            <v>0</v>
          </cell>
          <cell r="L12242">
            <v>0</v>
          </cell>
          <cell r="M12242">
            <v>0</v>
          </cell>
          <cell r="N12242">
            <v>0</v>
          </cell>
          <cell r="O12242" t="str">
            <v>+++</v>
          </cell>
        </row>
        <row r="12243">
          <cell r="A12243" t="str">
            <v>680.40.85.560-5000.07</v>
          </cell>
          <cell r="B12243" t="str">
            <v>680</v>
          </cell>
          <cell r="C12243" t="str">
            <v>40</v>
          </cell>
          <cell r="D12243" t="str">
            <v>85</v>
          </cell>
          <cell r="E12243" t="str">
            <v>560</v>
          </cell>
          <cell r="F12243" t="str">
            <v>5000.07</v>
          </cell>
          <cell r="G12243" t="str">
            <v>Salaries Admin Leave Pay</v>
          </cell>
          <cell r="H12243">
            <v>800</v>
          </cell>
          <cell r="I12243">
            <v>0</v>
          </cell>
          <cell r="J12243">
            <v>800</v>
          </cell>
          <cell r="K12243">
            <v>0</v>
          </cell>
          <cell r="L12243">
            <v>0</v>
          </cell>
          <cell r="M12243">
            <v>0</v>
          </cell>
          <cell r="N12243">
            <v>800</v>
          </cell>
          <cell r="O12243">
            <v>0</v>
          </cell>
        </row>
        <row r="12244">
          <cell r="A12244" t="str">
            <v>680.40.85.560-5000.08</v>
          </cell>
          <cell r="B12244" t="str">
            <v>680</v>
          </cell>
          <cell r="C12244" t="str">
            <v>40</v>
          </cell>
          <cell r="D12244" t="str">
            <v>85</v>
          </cell>
          <cell r="E12244" t="str">
            <v>560</v>
          </cell>
          <cell r="F12244" t="str">
            <v>5000.08</v>
          </cell>
          <cell r="G12244" t="str">
            <v>Salaries Longevity Pay</v>
          </cell>
          <cell r="H12244">
            <v>2430</v>
          </cell>
          <cell r="I12244">
            <v>0</v>
          </cell>
          <cell r="J12244">
            <v>2430</v>
          </cell>
          <cell r="K12244">
            <v>0</v>
          </cell>
          <cell r="L12244">
            <v>0</v>
          </cell>
          <cell r="M12244">
            <v>0</v>
          </cell>
          <cell r="N12244">
            <v>2430</v>
          </cell>
          <cell r="O12244">
            <v>0</v>
          </cell>
        </row>
        <row r="12245">
          <cell r="A12245" t="str">
            <v>680.40.85.560-5000.10</v>
          </cell>
          <cell r="B12245" t="str">
            <v>680</v>
          </cell>
          <cell r="C12245" t="str">
            <v>40</v>
          </cell>
          <cell r="D12245" t="str">
            <v>85</v>
          </cell>
          <cell r="E12245" t="str">
            <v>560</v>
          </cell>
          <cell r="F12245" t="str">
            <v>5000.10</v>
          </cell>
          <cell r="G12245" t="str">
            <v>Salaries Furloughs</v>
          </cell>
          <cell r="H12245">
            <v>0</v>
          </cell>
          <cell r="I12245">
            <v>0</v>
          </cell>
          <cell r="J12245">
            <v>0</v>
          </cell>
          <cell r="K12245">
            <v>0</v>
          </cell>
          <cell r="L12245">
            <v>0</v>
          </cell>
          <cell r="M12245">
            <v>0</v>
          </cell>
          <cell r="N12245">
            <v>0</v>
          </cell>
          <cell r="O12245" t="str">
            <v>+++</v>
          </cell>
        </row>
        <row r="12246">
          <cell r="A12246" t="str">
            <v>680.40.85.560-5000.11</v>
          </cell>
          <cell r="B12246" t="str">
            <v>680</v>
          </cell>
          <cell r="C12246" t="str">
            <v>40</v>
          </cell>
          <cell r="D12246" t="str">
            <v>85</v>
          </cell>
          <cell r="E12246" t="str">
            <v>560</v>
          </cell>
          <cell r="F12246" t="str">
            <v>5000.11</v>
          </cell>
          <cell r="G12246" t="str">
            <v>Salaries Worker's Comp</v>
          </cell>
          <cell r="H12246">
            <v>0</v>
          </cell>
          <cell r="I12246">
            <v>0</v>
          </cell>
          <cell r="J12246">
            <v>0</v>
          </cell>
          <cell r="K12246">
            <v>0</v>
          </cell>
          <cell r="L12246">
            <v>0</v>
          </cell>
          <cell r="M12246">
            <v>3227.83</v>
          </cell>
          <cell r="N12246">
            <v>-3227.83</v>
          </cell>
          <cell r="O12246" t="str">
            <v>+++</v>
          </cell>
        </row>
        <row r="12247">
          <cell r="A12247" t="str">
            <v>680.40.85.560-5000.12</v>
          </cell>
          <cell r="B12247" t="str">
            <v>680</v>
          </cell>
          <cell r="C12247" t="str">
            <v>40</v>
          </cell>
          <cell r="D12247" t="str">
            <v>85</v>
          </cell>
          <cell r="E12247" t="str">
            <v>560</v>
          </cell>
          <cell r="F12247" t="str">
            <v>5000.12</v>
          </cell>
          <cell r="G12247" t="str">
            <v>Salaries Compensated Absences</v>
          </cell>
          <cell r="H12247">
            <v>0</v>
          </cell>
          <cell r="I12247">
            <v>0</v>
          </cell>
          <cell r="J12247">
            <v>0</v>
          </cell>
          <cell r="K12247">
            <v>0</v>
          </cell>
          <cell r="L12247">
            <v>0</v>
          </cell>
          <cell r="M12247">
            <v>0</v>
          </cell>
          <cell r="N12247">
            <v>0</v>
          </cell>
          <cell r="O12247" t="str">
            <v>+++</v>
          </cell>
        </row>
        <row r="12248">
          <cell r="A12248" t="str">
            <v>680.40.85.560-5000.99</v>
          </cell>
          <cell r="B12248" t="str">
            <v>680</v>
          </cell>
          <cell r="C12248" t="str">
            <v>40</v>
          </cell>
          <cell r="D12248" t="str">
            <v>85</v>
          </cell>
          <cell r="E12248" t="str">
            <v>560</v>
          </cell>
          <cell r="F12248" t="str">
            <v>5000.99</v>
          </cell>
          <cell r="G12248" t="str">
            <v>Salaries New Personnel Requests</v>
          </cell>
          <cell r="H12248">
            <v>7115</v>
          </cell>
          <cell r="I12248">
            <v>0</v>
          </cell>
          <cell r="J12248">
            <v>7115</v>
          </cell>
          <cell r="K12248">
            <v>0</v>
          </cell>
          <cell r="L12248">
            <v>0</v>
          </cell>
          <cell r="M12248">
            <v>0</v>
          </cell>
          <cell r="N12248">
            <v>7115</v>
          </cell>
          <cell r="O12248">
            <v>0</v>
          </cell>
        </row>
        <row r="12249">
          <cell r="A12249" t="str">
            <v>680.40.85.560-5100.00</v>
          </cell>
          <cell r="B12249" t="str">
            <v>680</v>
          </cell>
          <cell r="C12249" t="str">
            <v>40</v>
          </cell>
          <cell r="D12249" t="str">
            <v>85</v>
          </cell>
          <cell r="E12249" t="str">
            <v>560</v>
          </cell>
          <cell r="F12249" t="str">
            <v>5100.00</v>
          </cell>
          <cell r="G12249" t="str">
            <v>Benefits PERS Pool Liability</v>
          </cell>
          <cell r="H12249">
            <v>55645</v>
          </cell>
          <cell r="I12249">
            <v>0</v>
          </cell>
          <cell r="J12249">
            <v>55645</v>
          </cell>
          <cell r="K12249">
            <v>0</v>
          </cell>
          <cell r="L12249">
            <v>0</v>
          </cell>
          <cell r="M12249">
            <v>15061.7</v>
          </cell>
          <cell r="N12249">
            <v>40583.300000000003</v>
          </cell>
          <cell r="O12249">
            <v>0.27</v>
          </cell>
        </row>
        <row r="12250">
          <cell r="A12250" t="str">
            <v>680.40.85.560-5100.01</v>
          </cell>
          <cell r="B12250" t="str">
            <v>680</v>
          </cell>
          <cell r="C12250" t="str">
            <v>40</v>
          </cell>
          <cell r="D12250" t="str">
            <v>85</v>
          </cell>
          <cell r="E12250" t="str">
            <v>560</v>
          </cell>
          <cell r="F12250" t="str">
            <v>5100.01</v>
          </cell>
          <cell r="G12250" t="str">
            <v>Benefits Retirement</v>
          </cell>
          <cell r="H12250">
            <v>31510</v>
          </cell>
          <cell r="I12250">
            <v>0</v>
          </cell>
          <cell r="J12250">
            <v>31510</v>
          </cell>
          <cell r="K12250">
            <v>0</v>
          </cell>
          <cell r="L12250">
            <v>0</v>
          </cell>
          <cell r="M12250">
            <v>7968.38</v>
          </cell>
          <cell r="N12250">
            <v>23541.62</v>
          </cell>
          <cell r="O12250">
            <v>0.25</v>
          </cell>
        </row>
        <row r="12251">
          <cell r="A12251" t="str">
            <v>680.40.85.560-5100.02</v>
          </cell>
          <cell r="B12251" t="str">
            <v>680</v>
          </cell>
          <cell r="C12251" t="str">
            <v>40</v>
          </cell>
          <cell r="D12251" t="str">
            <v>85</v>
          </cell>
          <cell r="E12251" t="str">
            <v>560</v>
          </cell>
          <cell r="F12251" t="str">
            <v>5100.02</v>
          </cell>
          <cell r="G12251" t="str">
            <v>Benefits Health Insurance</v>
          </cell>
          <cell r="H12251">
            <v>55000</v>
          </cell>
          <cell r="I12251">
            <v>0</v>
          </cell>
          <cell r="J12251">
            <v>55000</v>
          </cell>
          <cell r="K12251">
            <v>0</v>
          </cell>
          <cell r="L12251">
            <v>0</v>
          </cell>
          <cell r="M12251">
            <v>11693.48</v>
          </cell>
          <cell r="N12251">
            <v>43306.52</v>
          </cell>
          <cell r="O12251">
            <v>0.21</v>
          </cell>
        </row>
        <row r="12252">
          <cell r="A12252" t="str">
            <v>680.40.85.560-5100.03</v>
          </cell>
          <cell r="B12252" t="str">
            <v>680</v>
          </cell>
          <cell r="C12252" t="str">
            <v>40</v>
          </cell>
          <cell r="D12252" t="str">
            <v>85</v>
          </cell>
          <cell r="E12252" t="str">
            <v>560</v>
          </cell>
          <cell r="F12252" t="str">
            <v>5100.03</v>
          </cell>
          <cell r="G12252" t="str">
            <v>Benefits Dental Insurance</v>
          </cell>
          <cell r="H12252">
            <v>5420</v>
          </cell>
          <cell r="I12252">
            <v>0</v>
          </cell>
          <cell r="J12252">
            <v>5420</v>
          </cell>
          <cell r="K12252">
            <v>0</v>
          </cell>
          <cell r="L12252">
            <v>0</v>
          </cell>
          <cell r="M12252">
            <v>1032.6300000000001</v>
          </cell>
          <cell r="N12252">
            <v>4387.37</v>
          </cell>
          <cell r="O12252">
            <v>0.19</v>
          </cell>
        </row>
        <row r="12253">
          <cell r="A12253" t="str">
            <v>680.40.85.560-5100.04</v>
          </cell>
          <cell r="B12253" t="str">
            <v>680</v>
          </cell>
          <cell r="C12253" t="str">
            <v>40</v>
          </cell>
          <cell r="D12253" t="str">
            <v>85</v>
          </cell>
          <cell r="E12253" t="str">
            <v>560</v>
          </cell>
          <cell r="F12253" t="str">
            <v>5100.04</v>
          </cell>
          <cell r="G12253" t="str">
            <v>Benefits Vision Insurance</v>
          </cell>
          <cell r="H12253">
            <v>835</v>
          </cell>
          <cell r="I12253">
            <v>0</v>
          </cell>
          <cell r="J12253">
            <v>835</v>
          </cell>
          <cell r="K12253">
            <v>0</v>
          </cell>
          <cell r="L12253">
            <v>0</v>
          </cell>
          <cell r="M12253">
            <v>168.91</v>
          </cell>
          <cell r="N12253">
            <v>666.09</v>
          </cell>
          <cell r="O12253">
            <v>0.2</v>
          </cell>
        </row>
        <row r="12254">
          <cell r="A12254" t="str">
            <v>680.40.85.560-5100.05</v>
          </cell>
          <cell r="B12254" t="str">
            <v>680</v>
          </cell>
          <cell r="C12254" t="str">
            <v>40</v>
          </cell>
          <cell r="D12254" t="str">
            <v>85</v>
          </cell>
          <cell r="E12254" t="str">
            <v>560</v>
          </cell>
          <cell r="F12254" t="str">
            <v>5100.05</v>
          </cell>
          <cell r="G12254" t="str">
            <v>Benefits Life Insurance</v>
          </cell>
          <cell r="H12254">
            <v>490</v>
          </cell>
          <cell r="I12254">
            <v>0</v>
          </cell>
          <cell r="J12254">
            <v>490</v>
          </cell>
          <cell r="K12254">
            <v>0</v>
          </cell>
          <cell r="L12254">
            <v>0</v>
          </cell>
          <cell r="M12254">
            <v>127.62</v>
          </cell>
          <cell r="N12254">
            <v>362.38</v>
          </cell>
          <cell r="O12254">
            <v>0.26</v>
          </cell>
        </row>
        <row r="12255">
          <cell r="A12255" t="str">
            <v>680.40.85.560-5100.06</v>
          </cell>
          <cell r="B12255" t="str">
            <v>680</v>
          </cell>
          <cell r="C12255" t="str">
            <v>40</v>
          </cell>
          <cell r="D12255" t="str">
            <v>85</v>
          </cell>
          <cell r="E12255" t="str">
            <v>560</v>
          </cell>
          <cell r="F12255" t="str">
            <v>5100.06</v>
          </cell>
          <cell r="G12255" t="str">
            <v>Benefits Worker's Comp</v>
          </cell>
          <cell r="H12255">
            <v>10280</v>
          </cell>
          <cell r="I12255">
            <v>0</v>
          </cell>
          <cell r="J12255">
            <v>10280</v>
          </cell>
          <cell r="K12255">
            <v>0</v>
          </cell>
          <cell r="L12255">
            <v>0</v>
          </cell>
          <cell r="M12255">
            <v>0</v>
          </cell>
          <cell r="N12255">
            <v>10280</v>
          </cell>
          <cell r="O12255">
            <v>0</v>
          </cell>
        </row>
        <row r="12256">
          <cell r="A12256" t="str">
            <v>680.40.85.560-5100.07</v>
          </cell>
          <cell r="B12256" t="str">
            <v>680</v>
          </cell>
          <cell r="C12256" t="str">
            <v>40</v>
          </cell>
          <cell r="D12256" t="str">
            <v>85</v>
          </cell>
          <cell r="E12256" t="str">
            <v>560</v>
          </cell>
          <cell r="F12256" t="str">
            <v>5100.07</v>
          </cell>
          <cell r="G12256" t="str">
            <v>Benefits Long Term Disability</v>
          </cell>
          <cell r="H12256">
            <v>1570</v>
          </cell>
          <cell r="I12256">
            <v>0</v>
          </cell>
          <cell r="J12256">
            <v>1570</v>
          </cell>
          <cell r="K12256">
            <v>0</v>
          </cell>
          <cell r="L12256">
            <v>0</v>
          </cell>
          <cell r="M12256">
            <v>303.27</v>
          </cell>
          <cell r="N12256">
            <v>1266.73</v>
          </cell>
          <cell r="O12256">
            <v>0.19</v>
          </cell>
        </row>
        <row r="12257">
          <cell r="A12257" t="str">
            <v>680.40.85.560-5100.08</v>
          </cell>
          <cell r="B12257" t="str">
            <v>680</v>
          </cell>
          <cell r="C12257" t="str">
            <v>40</v>
          </cell>
          <cell r="D12257" t="str">
            <v>85</v>
          </cell>
          <cell r="E12257" t="str">
            <v>560</v>
          </cell>
          <cell r="F12257" t="str">
            <v>5100.08</v>
          </cell>
          <cell r="G12257" t="str">
            <v>Benefits Deferred Compensation</v>
          </cell>
          <cell r="H12257">
            <v>8220</v>
          </cell>
          <cell r="I12257">
            <v>0</v>
          </cell>
          <cell r="J12257">
            <v>8220</v>
          </cell>
          <cell r="K12257">
            <v>0</v>
          </cell>
          <cell r="L12257">
            <v>0</v>
          </cell>
          <cell r="M12257">
            <v>2905.87</v>
          </cell>
          <cell r="N12257">
            <v>5314.13</v>
          </cell>
          <cell r="O12257">
            <v>0.35</v>
          </cell>
        </row>
        <row r="12258">
          <cell r="A12258" t="str">
            <v>680.40.85.560-5100.09</v>
          </cell>
          <cell r="B12258" t="str">
            <v>680</v>
          </cell>
          <cell r="C12258" t="str">
            <v>40</v>
          </cell>
          <cell r="D12258" t="str">
            <v>85</v>
          </cell>
          <cell r="E12258" t="str">
            <v>560</v>
          </cell>
          <cell r="F12258" t="str">
            <v>5100.09</v>
          </cell>
          <cell r="G12258" t="str">
            <v>Benefits Unemployment Insurance</v>
          </cell>
          <cell r="H12258">
            <v>0</v>
          </cell>
          <cell r="I12258">
            <v>0</v>
          </cell>
          <cell r="J12258">
            <v>0</v>
          </cell>
          <cell r="K12258">
            <v>0</v>
          </cell>
          <cell r="L12258">
            <v>0</v>
          </cell>
          <cell r="M12258">
            <v>0</v>
          </cell>
          <cell r="N12258">
            <v>0</v>
          </cell>
          <cell r="O12258" t="str">
            <v>+++</v>
          </cell>
        </row>
        <row r="12259">
          <cell r="A12259" t="str">
            <v>680.40.85.560-5100.10</v>
          </cell>
          <cell r="B12259" t="str">
            <v>680</v>
          </cell>
          <cell r="C12259" t="str">
            <v>40</v>
          </cell>
          <cell r="D12259" t="str">
            <v>85</v>
          </cell>
          <cell r="E12259" t="str">
            <v>560</v>
          </cell>
          <cell r="F12259" t="str">
            <v>5100.10</v>
          </cell>
          <cell r="G12259" t="str">
            <v>Benefits Uniform Allowance</v>
          </cell>
          <cell r="H12259">
            <v>0</v>
          </cell>
          <cell r="I12259">
            <v>0</v>
          </cell>
          <cell r="J12259">
            <v>0</v>
          </cell>
          <cell r="K12259">
            <v>0</v>
          </cell>
          <cell r="L12259">
            <v>0</v>
          </cell>
          <cell r="M12259">
            <v>0</v>
          </cell>
          <cell r="N12259">
            <v>0</v>
          </cell>
          <cell r="O12259" t="str">
            <v>+++</v>
          </cell>
        </row>
        <row r="12260">
          <cell r="A12260" t="str">
            <v>680.40.85.560-5100.11</v>
          </cell>
          <cell r="B12260" t="str">
            <v>680</v>
          </cell>
          <cell r="C12260" t="str">
            <v>40</v>
          </cell>
          <cell r="D12260" t="str">
            <v>85</v>
          </cell>
          <cell r="E12260" t="str">
            <v>560</v>
          </cell>
          <cell r="F12260" t="str">
            <v>5100.11</v>
          </cell>
          <cell r="G12260" t="str">
            <v>Benefits Medicare</v>
          </cell>
          <cell r="H12260">
            <v>4700</v>
          </cell>
          <cell r="I12260">
            <v>0</v>
          </cell>
          <cell r="J12260">
            <v>4700</v>
          </cell>
          <cell r="K12260">
            <v>0</v>
          </cell>
          <cell r="L12260">
            <v>0</v>
          </cell>
          <cell r="M12260">
            <v>1268.45</v>
          </cell>
          <cell r="N12260">
            <v>3431.55</v>
          </cell>
          <cell r="O12260">
            <v>0.27</v>
          </cell>
        </row>
        <row r="12261">
          <cell r="A12261" t="str">
            <v>680.40.85.560-5100.12</v>
          </cell>
          <cell r="B12261" t="str">
            <v>680</v>
          </cell>
          <cell r="C12261" t="str">
            <v>40</v>
          </cell>
          <cell r="D12261" t="str">
            <v>85</v>
          </cell>
          <cell r="E12261" t="str">
            <v>560</v>
          </cell>
          <cell r="F12261" t="str">
            <v>5100.12</v>
          </cell>
          <cell r="G12261" t="str">
            <v>Benefits Annual Physical Exam</v>
          </cell>
          <cell r="H12261">
            <v>0</v>
          </cell>
          <cell r="I12261">
            <v>0</v>
          </cell>
          <cell r="J12261">
            <v>0</v>
          </cell>
          <cell r="K12261">
            <v>0</v>
          </cell>
          <cell r="L12261">
            <v>0</v>
          </cell>
          <cell r="M12261">
            <v>0</v>
          </cell>
          <cell r="N12261">
            <v>0</v>
          </cell>
          <cell r="O12261" t="str">
            <v>+++</v>
          </cell>
        </row>
        <row r="12262">
          <cell r="A12262" t="str">
            <v>680.40.85.560-5100.15</v>
          </cell>
          <cell r="B12262" t="str">
            <v>680</v>
          </cell>
          <cell r="C12262" t="str">
            <v>40</v>
          </cell>
          <cell r="D12262" t="str">
            <v>85</v>
          </cell>
          <cell r="E12262" t="str">
            <v>560</v>
          </cell>
          <cell r="F12262" t="str">
            <v>5100.15</v>
          </cell>
          <cell r="G12262" t="str">
            <v>Benefits Cell Phone Allowance</v>
          </cell>
          <cell r="H12262">
            <v>1020</v>
          </cell>
          <cell r="I12262">
            <v>0</v>
          </cell>
          <cell r="J12262">
            <v>1020</v>
          </cell>
          <cell r="K12262">
            <v>0</v>
          </cell>
          <cell r="L12262">
            <v>0</v>
          </cell>
          <cell r="M12262">
            <v>61.74</v>
          </cell>
          <cell r="N12262">
            <v>958.26</v>
          </cell>
          <cell r="O12262">
            <v>0.06</v>
          </cell>
        </row>
        <row r="12263">
          <cell r="A12263" t="str">
            <v>680.40.85.560-5100.17</v>
          </cell>
          <cell r="B12263" t="str">
            <v>680</v>
          </cell>
          <cell r="C12263" t="str">
            <v>40</v>
          </cell>
          <cell r="D12263" t="str">
            <v>85</v>
          </cell>
          <cell r="E12263" t="str">
            <v>560</v>
          </cell>
          <cell r="F12263" t="str">
            <v>5100.17</v>
          </cell>
          <cell r="G12263" t="str">
            <v>Benefits Other Post Employment Benefits</v>
          </cell>
          <cell r="H12263">
            <v>0</v>
          </cell>
          <cell r="I12263">
            <v>0</v>
          </cell>
          <cell r="J12263">
            <v>0</v>
          </cell>
          <cell r="K12263">
            <v>0</v>
          </cell>
          <cell r="L12263">
            <v>0</v>
          </cell>
          <cell r="M12263">
            <v>0</v>
          </cell>
          <cell r="N12263">
            <v>0</v>
          </cell>
          <cell r="O12263" t="str">
            <v>+++</v>
          </cell>
        </row>
        <row r="12264">
          <cell r="A12264" t="str">
            <v>680.40.85.560-6000.01</v>
          </cell>
          <cell r="B12264" t="str">
            <v>680</v>
          </cell>
          <cell r="C12264" t="str">
            <v>40</v>
          </cell>
          <cell r="D12264" t="str">
            <v>85</v>
          </cell>
          <cell r="E12264" t="str">
            <v>560</v>
          </cell>
          <cell r="F12264" t="str">
            <v>6000.01</v>
          </cell>
          <cell r="G12264" t="str">
            <v>Professional Services General</v>
          </cell>
          <cell r="H12264">
            <v>100000</v>
          </cell>
          <cell r="I12264">
            <v>7610</v>
          </cell>
          <cell r="J12264">
            <v>107610</v>
          </cell>
          <cell r="K12264">
            <v>0</v>
          </cell>
          <cell r="L12264">
            <v>117934.34</v>
          </cell>
          <cell r="M12264">
            <v>6020</v>
          </cell>
          <cell r="N12264">
            <v>-16344.34</v>
          </cell>
          <cell r="O12264">
            <v>1.1499999999999999</v>
          </cell>
        </row>
        <row r="12265">
          <cell r="A12265" t="str">
            <v>680.40.85.560-6000.09</v>
          </cell>
          <cell r="B12265" t="str">
            <v>680</v>
          </cell>
          <cell r="C12265" t="str">
            <v>40</v>
          </cell>
          <cell r="D12265" t="str">
            <v>85</v>
          </cell>
          <cell r="E12265" t="str">
            <v>560</v>
          </cell>
          <cell r="F12265" t="str">
            <v>6000.09</v>
          </cell>
          <cell r="G12265" t="str">
            <v>Professional Services Uniform</v>
          </cell>
          <cell r="H12265">
            <v>500</v>
          </cell>
          <cell r="I12265">
            <v>0</v>
          </cell>
          <cell r="J12265">
            <v>500</v>
          </cell>
          <cell r="K12265">
            <v>0</v>
          </cell>
          <cell r="L12265">
            <v>0</v>
          </cell>
          <cell r="M12265">
            <v>81.13</v>
          </cell>
          <cell r="N12265">
            <v>418.87</v>
          </cell>
          <cell r="O12265">
            <v>0.16</v>
          </cell>
        </row>
        <row r="12266">
          <cell r="A12266" t="str">
            <v>680.40.85.560-6000.10</v>
          </cell>
          <cell r="B12266" t="str">
            <v>680</v>
          </cell>
          <cell r="C12266" t="str">
            <v>40</v>
          </cell>
          <cell r="D12266" t="str">
            <v>85</v>
          </cell>
          <cell r="E12266" t="str">
            <v>560</v>
          </cell>
          <cell r="F12266" t="str">
            <v>6000.10</v>
          </cell>
          <cell r="G12266" t="str">
            <v>Professional Services Consultant</v>
          </cell>
          <cell r="H12266">
            <v>0</v>
          </cell>
          <cell r="I12266">
            <v>0</v>
          </cell>
          <cell r="J12266">
            <v>0</v>
          </cell>
          <cell r="K12266">
            <v>0</v>
          </cell>
          <cell r="L12266">
            <v>0</v>
          </cell>
          <cell r="M12266">
            <v>0</v>
          </cell>
          <cell r="N12266">
            <v>0</v>
          </cell>
          <cell r="O12266" t="str">
            <v>+++</v>
          </cell>
        </row>
        <row r="12267">
          <cell r="A12267" t="str">
            <v>680.40.85.560-6000.18</v>
          </cell>
          <cell r="B12267" t="str">
            <v>680</v>
          </cell>
          <cell r="C12267" t="str">
            <v>40</v>
          </cell>
          <cell r="D12267" t="str">
            <v>85</v>
          </cell>
          <cell r="E12267" t="str">
            <v>560</v>
          </cell>
          <cell r="F12267" t="str">
            <v>6000.18</v>
          </cell>
          <cell r="G12267" t="str">
            <v>Professional Services Legal</v>
          </cell>
          <cell r="H12267">
            <v>25000</v>
          </cell>
          <cell r="I12267">
            <v>0</v>
          </cell>
          <cell r="J12267">
            <v>25000</v>
          </cell>
          <cell r="K12267">
            <v>0</v>
          </cell>
          <cell r="L12267">
            <v>0</v>
          </cell>
          <cell r="M12267">
            <v>0</v>
          </cell>
          <cell r="N12267">
            <v>25000</v>
          </cell>
          <cell r="O12267">
            <v>0</v>
          </cell>
        </row>
        <row r="12268">
          <cell r="A12268" t="str">
            <v>680.40.85.560-6200.02</v>
          </cell>
          <cell r="B12268" t="str">
            <v>680</v>
          </cell>
          <cell r="C12268" t="str">
            <v>40</v>
          </cell>
          <cell r="D12268" t="str">
            <v>85</v>
          </cell>
          <cell r="E12268" t="str">
            <v>560</v>
          </cell>
          <cell r="F12268" t="str">
            <v>6200.02</v>
          </cell>
          <cell r="G12268" t="str">
            <v>Supplies Special Department</v>
          </cell>
          <cell r="H12268">
            <v>5000</v>
          </cell>
          <cell r="I12268">
            <v>0</v>
          </cell>
          <cell r="J12268">
            <v>5000</v>
          </cell>
          <cell r="K12268">
            <v>0</v>
          </cell>
          <cell r="L12268">
            <v>0</v>
          </cell>
          <cell r="M12268">
            <v>1486.79</v>
          </cell>
          <cell r="N12268">
            <v>3513.21</v>
          </cell>
          <cell r="O12268">
            <v>0.3</v>
          </cell>
        </row>
        <row r="12269">
          <cell r="A12269" t="str">
            <v>680.40.85.560-6200.04</v>
          </cell>
          <cell r="B12269" t="str">
            <v>680</v>
          </cell>
          <cell r="C12269" t="str">
            <v>40</v>
          </cell>
          <cell r="D12269" t="str">
            <v>85</v>
          </cell>
          <cell r="E12269" t="str">
            <v>560</v>
          </cell>
          <cell r="F12269" t="str">
            <v>6200.04</v>
          </cell>
          <cell r="G12269" t="str">
            <v>Supplies Postage</v>
          </cell>
          <cell r="H12269">
            <v>0</v>
          </cell>
          <cell r="I12269">
            <v>0</v>
          </cell>
          <cell r="J12269">
            <v>0</v>
          </cell>
          <cell r="K12269">
            <v>0</v>
          </cell>
          <cell r="L12269">
            <v>0</v>
          </cell>
          <cell r="M12269">
            <v>0</v>
          </cell>
          <cell r="N12269">
            <v>0</v>
          </cell>
          <cell r="O12269" t="str">
            <v>+++</v>
          </cell>
        </row>
        <row r="12270">
          <cell r="A12270" t="str">
            <v>680.40.85.560-6200.05</v>
          </cell>
          <cell r="B12270" t="str">
            <v>680</v>
          </cell>
          <cell r="C12270" t="str">
            <v>40</v>
          </cell>
          <cell r="D12270" t="str">
            <v>85</v>
          </cell>
          <cell r="E12270" t="str">
            <v>560</v>
          </cell>
          <cell r="F12270" t="str">
            <v>6200.05</v>
          </cell>
          <cell r="G12270" t="str">
            <v>Supplies Gasoline</v>
          </cell>
          <cell r="H12270">
            <v>3000</v>
          </cell>
          <cell r="I12270">
            <v>0</v>
          </cell>
          <cell r="J12270">
            <v>3000</v>
          </cell>
          <cell r="K12270">
            <v>0</v>
          </cell>
          <cell r="L12270">
            <v>0</v>
          </cell>
          <cell r="M12270">
            <v>0</v>
          </cell>
          <cell r="N12270">
            <v>3000</v>
          </cell>
          <cell r="O12270">
            <v>0</v>
          </cell>
        </row>
        <row r="12271">
          <cell r="A12271" t="str">
            <v>680.40.85.560-6200.09</v>
          </cell>
          <cell r="B12271" t="str">
            <v>680</v>
          </cell>
          <cell r="C12271" t="str">
            <v>40</v>
          </cell>
          <cell r="D12271" t="str">
            <v>85</v>
          </cell>
          <cell r="E12271" t="str">
            <v>560</v>
          </cell>
          <cell r="F12271" t="str">
            <v>6200.09</v>
          </cell>
          <cell r="G12271" t="str">
            <v>Supplies Data Processing</v>
          </cell>
          <cell r="H12271">
            <v>0</v>
          </cell>
          <cell r="I12271">
            <v>0</v>
          </cell>
          <cell r="J12271">
            <v>0</v>
          </cell>
          <cell r="K12271">
            <v>0</v>
          </cell>
          <cell r="L12271">
            <v>0</v>
          </cell>
          <cell r="M12271">
            <v>0</v>
          </cell>
          <cell r="N12271">
            <v>0</v>
          </cell>
          <cell r="O12271" t="str">
            <v>+++</v>
          </cell>
        </row>
        <row r="12272">
          <cell r="A12272" t="str">
            <v>680.40.85.560-6280.13</v>
          </cell>
          <cell r="B12272" t="str">
            <v>680</v>
          </cell>
          <cell r="C12272" t="str">
            <v>40</v>
          </cell>
          <cell r="D12272" t="str">
            <v>85</v>
          </cell>
          <cell r="E12272" t="str">
            <v>560</v>
          </cell>
          <cell r="F12272" t="str">
            <v>6280.13</v>
          </cell>
          <cell r="G12272" t="str">
            <v>Supplies-Public Works Laboratory</v>
          </cell>
          <cell r="H12272">
            <v>35000</v>
          </cell>
          <cell r="I12272">
            <v>6551</v>
          </cell>
          <cell r="J12272">
            <v>41551</v>
          </cell>
          <cell r="K12272">
            <v>0</v>
          </cell>
          <cell r="L12272">
            <v>10670.87</v>
          </cell>
          <cell r="M12272">
            <v>2122.37</v>
          </cell>
          <cell r="N12272">
            <v>28757.759999999998</v>
          </cell>
          <cell r="O12272">
            <v>0.31</v>
          </cell>
        </row>
        <row r="12273">
          <cell r="A12273" t="str">
            <v>680.40.85.560-6280.14</v>
          </cell>
          <cell r="B12273" t="str">
            <v>680</v>
          </cell>
          <cell r="C12273" t="str">
            <v>40</v>
          </cell>
          <cell r="D12273" t="str">
            <v>85</v>
          </cell>
          <cell r="E12273" t="str">
            <v>560</v>
          </cell>
          <cell r="F12273" t="str">
            <v>6280.14</v>
          </cell>
          <cell r="G12273" t="str">
            <v>Supplies-Public Works Protective Clothing</v>
          </cell>
          <cell r="H12273">
            <v>1000</v>
          </cell>
          <cell r="I12273">
            <v>0</v>
          </cell>
          <cell r="J12273">
            <v>1000</v>
          </cell>
          <cell r="K12273">
            <v>0</v>
          </cell>
          <cell r="L12273">
            <v>0</v>
          </cell>
          <cell r="M12273">
            <v>0</v>
          </cell>
          <cell r="N12273">
            <v>1000</v>
          </cell>
          <cell r="O12273">
            <v>0</v>
          </cell>
        </row>
        <row r="12274">
          <cell r="A12274" t="str">
            <v>680.40.85.560-6280.27</v>
          </cell>
          <cell r="B12274" t="str">
            <v>680</v>
          </cell>
          <cell r="C12274" t="str">
            <v>40</v>
          </cell>
          <cell r="D12274" t="str">
            <v>85</v>
          </cell>
          <cell r="E12274" t="str">
            <v>560</v>
          </cell>
          <cell r="F12274" t="str">
            <v>6280.27</v>
          </cell>
          <cell r="G12274" t="str">
            <v>Supplies-Public Works SSJID Surface Water</v>
          </cell>
          <cell r="H12274">
            <v>0</v>
          </cell>
          <cell r="I12274">
            <v>0</v>
          </cell>
          <cell r="J12274">
            <v>0</v>
          </cell>
          <cell r="K12274">
            <v>0</v>
          </cell>
          <cell r="L12274">
            <v>0</v>
          </cell>
          <cell r="M12274">
            <v>0</v>
          </cell>
          <cell r="N12274">
            <v>0</v>
          </cell>
          <cell r="O12274" t="str">
            <v>+++</v>
          </cell>
        </row>
        <row r="12275">
          <cell r="A12275" t="str">
            <v>680.40.85.560-6280.28</v>
          </cell>
          <cell r="B12275" t="str">
            <v>680</v>
          </cell>
          <cell r="C12275" t="str">
            <v>40</v>
          </cell>
          <cell r="D12275" t="str">
            <v>85</v>
          </cell>
          <cell r="E12275" t="str">
            <v>560</v>
          </cell>
          <cell r="F12275" t="str">
            <v>6280.28</v>
          </cell>
          <cell r="G12275" t="str">
            <v>Supplies-Public Works Water Treatment Chemicals</v>
          </cell>
          <cell r="H12275">
            <v>85000</v>
          </cell>
          <cell r="I12275">
            <v>0</v>
          </cell>
          <cell r="J12275">
            <v>85000</v>
          </cell>
          <cell r="K12275">
            <v>0</v>
          </cell>
          <cell r="L12275">
            <v>19991.759999999998</v>
          </cell>
          <cell r="M12275">
            <v>14762.96</v>
          </cell>
          <cell r="N12275">
            <v>50245.279999999999</v>
          </cell>
          <cell r="O12275">
            <v>0.41</v>
          </cell>
        </row>
        <row r="12276">
          <cell r="A12276" t="str">
            <v>680.40.85.560-6280.29</v>
          </cell>
          <cell r="B12276" t="str">
            <v>680</v>
          </cell>
          <cell r="C12276" t="str">
            <v>40</v>
          </cell>
          <cell r="D12276" t="str">
            <v>85</v>
          </cell>
          <cell r="E12276" t="str">
            <v>560</v>
          </cell>
          <cell r="F12276" t="str">
            <v>6280.29</v>
          </cell>
          <cell r="G12276" t="str">
            <v>Supplies-Public Works Water Treatment</v>
          </cell>
          <cell r="H12276">
            <v>1000000</v>
          </cell>
          <cell r="I12276">
            <v>0</v>
          </cell>
          <cell r="J12276">
            <v>1000000</v>
          </cell>
          <cell r="K12276">
            <v>0</v>
          </cell>
          <cell r="L12276">
            <v>0</v>
          </cell>
          <cell r="M12276">
            <v>1444.01</v>
          </cell>
          <cell r="N12276">
            <v>998555.99</v>
          </cell>
          <cell r="O12276">
            <v>0</v>
          </cell>
        </row>
        <row r="12277">
          <cell r="A12277" t="str">
            <v>680.40.85.560-6280.30</v>
          </cell>
          <cell r="B12277" t="str">
            <v>680</v>
          </cell>
          <cell r="C12277" t="str">
            <v>40</v>
          </cell>
          <cell r="D12277" t="str">
            <v>85</v>
          </cell>
          <cell r="E12277" t="str">
            <v>560</v>
          </cell>
          <cell r="F12277" t="str">
            <v>6280.30</v>
          </cell>
          <cell r="G12277" t="str">
            <v>Supplies-Public Works Automated &amp; Hand Tools</v>
          </cell>
          <cell r="H12277">
            <v>3000</v>
          </cell>
          <cell r="I12277">
            <v>0</v>
          </cell>
          <cell r="J12277">
            <v>3000</v>
          </cell>
          <cell r="K12277">
            <v>0</v>
          </cell>
          <cell r="L12277">
            <v>0</v>
          </cell>
          <cell r="M12277">
            <v>409.31</v>
          </cell>
          <cell r="N12277">
            <v>2590.69</v>
          </cell>
          <cell r="O12277">
            <v>0.14000000000000001</v>
          </cell>
        </row>
        <row r="12278">
          <cell r="A12278" t="str">
            <v>680.40.85.560-6280.31</v>
          </cell>
          <cell r="B12278" t="str">
            <v>680</v>
          </cell>
          <cell r="C12278" t="str">
            <v>40</v>
          </cell>
          <cell r="D12278" t="str">
            <v>85</v>
          </cell>
          <cell r="E12278" t="str">
            <v>560</v>
          </cell>
          <cell r="F12278" t="str">
            <v>6280.31</v>
          </cell>
          <cell r="G12278" t="str">
            <v>Supplies-Public Works Water Conservation</v>
          </cell>
          <cell r="H12278">
            <v>100000</v>
          </cell>
          <cell r="I12278">
            <v>0</v>
          </cell>
          <cell r="J12278">
            <v>100000</v>
          </cell>
          <cell r="K12278">
            <v>0</v>
          </cell>
          <cell r="L12278">
            <v>0</v>
          </cell>
          <cell r="M12278">
            <v>8625</v>
          </cell>
          <cell r="N12278">
            <v>91375</v>
          </cell>
          <cell r="O12278">
            <v>0.09</v>
          </cell>
        </row>
        <row r="12279">
          <cell r="A12279" t="str">
            <v>680.40.85.560-6280.34</v>
          </cell>
          <cell r="B12279" t="str">
            <v>680</v>
          </cell>
          <cell r="C12279" t="str">
            <v>40</v>
          </cell>
          <cell r="D12279" t="str">
            <v>85</v>
          </cell>
          <cell r="E12279" t="str">
            <v>560</v>
          </cell>
          <cell r="F12279" t="str">
            <v>6280.34</v>
          </cell>
          <cell r="G12279" t="str">
            <v>Supplies-Public Works Wells &amp; Pumps</v>
          </cell>
          <cell r="H12279">
            <v>25000</v>
          </cell>
          <cell r="I12279">
            <v>0</v>
          </cell>
          <cell r="J12279">
            <v>25000</v>
          </cell>
          <cell r="K12279">
            <v>0</v>
          </cell>
          <cell r="L12279">
            <v>14618.11</v>
          </cell>
          <cell r="M12279">
            <v>1356.89</v>
          </cell>
          <cell r="N12279">
            <v>9025</v>
          </cell>
          <cell r="O12279">
            <v>0.64</v>
          </cell>
        </row>
        <row r="12280">
          <cell r="A12280" t="str">
            <v>680.40.85.560-6300.01</v>
          </cell>
          <cell r="B12280" t="str">
            <v>680</v>
          </cell>
          <cell r="C12280" t="str">
            <v>40</v>
          </cell>
          <cell r="D12280" t="str">
            <v>85</v>
          </cell>
          <cell r="E12280" t="str">
            <v>560</v>
          </cell>
          <cell r="F12280" t="str">
            <v>6300.01</v>
          </cell>
          <cell r="G12280" t="str">
            <v>Dues &amp; Subscriptions Memberships</v>
          </cell>
          <cell r="H12280">
            <v>7000</v>
          </cell>
          <cell r="I12280">
            <v>0</v>
          </cell>
          <cell r="J12280">
            <v>7000</v>
          </cell>
          <cell r="K12280">
            <v>0</v>
          </cell>
          <cell r="L12280">
            <v>0</v>
          </cell>
          <cell r="M12280">
            <v>0</v>
          </cell>
          <cell r="N12280">
            <v>7000</v>
          </cell>
          <cell r="O12280">
            <v>0</v>
          </cell>
        </row>
        <row r="12281">
          <cell r="A12281" t="str">
            <v>680.40.85.560-6350.01</v>
          </cell>
          <cell r="B12281" t="str">
            <v>680</v>
          </cell>
          <cell r="C12281" t="str">
            <v>40</v>
          </cell>
          <cell r="D12281" t="str">
            <v>85</v>
          </cell>
          <cell r="E12281" t="str">
            <v>560</v>
          </cell>
          <cell r="F12281" t="str">
            <v>6350.01</v>
          </cell>
          <cell r="G12281" t="str">
            <v>Maintenance Agreements &amp; Licenses License/Software Maintenance</v>
          </cell>
          <cell r="H12281">
            <v>10000</v>
          </cell>
          <cell r="I12281">
            <v>0</v>
          </cell>
          <cell r="J12281">
            <v>10000</v>
          </cell>
          <cell r="K12281">
            <v>0</v>
          </cell>
          <cell r="L12281">
            <v>0</v>
          </cell>
          <cell r="M12281">
            <v>0</v>
          </cell>
          <cell r="N12281">
            <v>10000</v>
          </cell>
          <cell r="O12281">
            <v>0</v>
          </cell>
        </row>
        <row r="12282">
          <cell r="A12282" t="str">
            <v>680.40.85.560-6350.03</v>
          </cell>
          <cell r="B12282" t="str">
            <v>680</v>
          </cell>
          <cell r="C12282" t="str">
            <v>40</v>
          </cell>
          <cell r="D12282" t="str">
            <v>85</v>
          </cell>
          <cell r="E12282" t="str">
            <v>560</v>
          </cell>
          <cell r="F12282" t="str">
            <v>6350.03</v>
          </cell>
          <cell r="G12282" t="str">
            <v>Maintenance Agreements &amp; Licenses Maintenance Agreements</v>
          </cell>
          <cell r="H12282">
            <v>0</v>
          </cell>
          <cell r="I12282">
            <v>0</v>
          </cell>
          <cell r="J12282">
            <v>0</v>
          </cell>
          <cell r="K12282">
            <v>0</v>
          </cell>
          <cell r="L12282">
            <v>0</v>
          </cell>
          <cell r="M12282">
            <v>0</v>
          </cell>
          <cell r="N12282">
            <v>0</v>
          </cell>
          <cell r="O12282" t="str">
            <v>+++</v>
          </cell>
        </row>
        <row r="12283">
          <cell r="A12283" t="str">
            <v>680.40.85.560-6350.04</v>
          </cell>
          <cell r="B12283" t="str">
            <v>680</v>
          </cell>
          <cell r="C12283" t="str">
            <v>40</v>
          </cell>
          <cell r="D12283" t="str">
            <v>85</v>
          </cell>
          <cell r="E12283" t="str">
            <v>560</v>
          </cell>
          <cell r="F12283" t="str">
            <v>6350.04</v>
          </cell>
          <cell r="G12283" t="str">
            <v>Maintenance Agreements &amp; Licenses SCADA</v>
          </cell>
          <cell r="H12283">
            <v>21000</v>
          </cell>
          <cell r="I12283">
            <v>0</v>
          </cell>
          <cell r="J12283">
            <v>21000</v>
          </cell>
          <cell r="K12283">
            <v>0</v>
          </cell>
          <cell r="L12283">
            <v>0</v>
          </cell>
          <cell r="M12283">
            <v>901.4</v>
          </cell>
          <cell r="N12283">
            <v>20098.599999999999</v>
          </cell>
          <cell r="O12283">
            <v>0.04</v>
          </cell>
        </row>
        <row r="12284">
          <cell r="A12284" t="str">
            <v>680.40.85.560-6375.02</v>
          </cell>
          <cell r="B12284" t="str">
            <v>680</v>
          </cell>
          <cell r="C12284" t="str">
            <v>40</v>
          </cell>
          <cell r="D12284" t="str">
            <v>85</v>
          </cell>
          <cell r="E12284" t="str">
            <v>560</v>
          </cell>
          <cell r="F12284" t="str">
            <v>6375.02</v>
          </cell>
          <cell r="G12284" t="str">
            <v>Operating Fees NPDES Permit Compliance</v>
          </cell>
          <cell r="H12284">
            <v>5000</v>
          </cell>
          <cell r="I12284">
            <v>0</v>
          </cell>
          <cell r="J12284">
            <v>5000</v>
          </cell>
          <cell r="K12284">
            <v>0</v>
          </cell>
          <cell r="L12284">
            <v>0</v>
          </cell>
          <cell r="M12284">
            <v>0</v>
          </cell>
          <cell r="N12284">
            <v>5000</v>
          </cell>
          <cell r="O12284">
            <v>0</v>
          </cell>
        </row>
        <row r="12285">
          <cell r="A12285" t="str">
            <v>680.40.85.560-6375.08</v>
          </cell>
          <cell r="B12285" t="str">
            <v>680</v>
          </cell>
          <cell r="C12285" t="str">
            <v>40</v>
          </cell>
          <cell r="D12285" t="str">
            <v>85</v>
          </cell>
          <cell r="E12285" t="str">
            <v>560</v>
          </cell>
          <cell r="F12285" t="str">
            <v>6375.08</v>
          </cell>
          <cell r="G12285" t="str">
            <v>Operating Fees Operating Permits Reg</v>
          </cell>
          <cell r="H12285">
            <v>90000</v>
          </cell>
          <cell r="I12285">
            <v>0</v>
          </cell>
          <cell r="J12285">
            <v>90000</v>
          </cell>
          <cell r="K12285">
            <v>0</v>
          </cell>
          <cell r="L12285">
            <v>0</v>
          </cell>
          <cell r="M12285">
            <v>3567.49</v>
          </cell>
          <cell r="N12285">
            <v>86432.51</v>
          </cell>
          <cell r="O12285">
            <v>0.04</v>
          </cell>
        </row>
        <row r="12286">
          <cell r="A12286" t="str">
            <v>680.40.85.560-6400.02</v>
          </cell>
          <cell r="B12286" t="str">
            <v>680</v>
          </cell>
          <cell r="C12286" t="str">
            <v>40</v>
          </cell>
          <cell r="D12286" t="str">
            <v>85</v>
          </cell>
          <cell r="E12286" t="str">
            <v>560</v>
          </cell>
          <cell r="F12286" t="str">
            <v>6400.02</v>
          </cell>
          <cell r="G12286" t="str">
            <v>Repairs &amp; Maintenance Minor Equipment/Other</v>
          </cell>
          <cell r="H12286">
            <v>0</v>
          </cell>
          <cell r="I12286">
            <v>0</v>
          </cell>
          <cell r="J12286">
            <v>0</v>
          </cell>
          <cell r="K12286">
            <v>0</v>
          </cell>
          <cell r="L12286">
            <v>0</v>
          </cell>
          <cell r="M12286">
            <v>0</v>
          </cell>
          <cell r="N12286">
            <v>0</v>
          </cell>
          <cell r="O12286" t="str">
            <v>+++</v>
          </cell>
        </row>
        <row r="12287">
          <cell r="A12287" t="str">
            <v>680.40.85.560-6400.07</v>
          </cell>
          <cell r="B12287" t="str">
            <v>680</v>
          </cell>
          <cell r="C12287" t="str">
            <v>40</v>
          </cell>
          <cell r="D12287" t="str">
            <v>85</v>
          </cell>
          <cell r="E12287" t="str">
            <v>560</v>
          </cell>
          <cell r="F12287" t="str">
            <v>6400.07</v>
          </cell>
          <cell r="G12287" t="str">
            <v>Repairs &amp; Maintenance Radio Communication</v>
          </cell>
          <cell r="H12287">
            <v>500</v>
          </cell>
          <cell r="I12287">
            <v>0</v>
          </cell>
          <cell r="J12287">
            <v>500</v>
          </cell>
          <cell r="K12287">
            <v>0</v>
          </cell>
          <cell r="L12287">
            <v>0</v>
          </cell>
          <cell r="M12287">
            <v>0</v>
          </cell>
          <cell r="N12287">
            <v>500</v>
          </cell>
          <cell r="O12287">
            <v>0</v>
          </cell>
        </row>
        <row r="12288">
          <cell r="A12288" t="str">
            <v>680.40.85.560-6400.19</v>
          </cell>
          <cell r="B12288" t="str">
            <v>680</v>
          </cell>
          <cell r="C12288" t="str">
            <v>40</v>
          </cell>
          <cell r="D12288" t="str">
            <v>85</v>
          </cell>
          <cell r="E12288" t="str">
            <v>560</v>
          </cell>
          <cell r="F12288" t="str">
            <v>6400.19</v>
          </cell>
          <cell r="G12288" t="str">
            <v>Repairs &amp; Maintenance Testing/Certifications</v>
          </cell>
          <cell r="H12288">
            <v>25000</v>
          </cell>
          <cell r="I12288">
            <v>0</v>
          </cell>
          <cell r="J12288">
            <v>25000</v>
          </cell>
          <cell r="K12288">
            <v>0</v>
          </cell>
          <cell r="L12288">
            <v>0</v>
          </cell>
          <cell r="M12288">
            <v>0</v>
          </cell>
          <cell r="N12288">
            <v>25000</v>
          </cell>
          <cell r="O12288">
            <v>0</v>
          </cell>
        </row>
        <row r="12289">
          <cell r="A12289" t="str">
            <v>680.40.85.560-6600.01</v>
          </cell>
          <cell r="B12289" t="str">
            <v>680</v>
          </cell>
          <cell r="C12289" t="str">
            <v>40</v>
          </cell>
          <cell r="D12289" t="str">
            <v>85</v>
          </cell>
          <cell r="E12289" t="str">
            <v>560</v>
          </cell>
          <cell r="F12289" t="str">
            <v>6600.01</v>
          </cell>
          <cell r="G12289" t="str">
            <v>Administrative Expenses Meetings</v>
          </cell>
          <cell r="H12289">
            <v>0</v>
          </cell>
          <cell r="I12289">
            <v>0</v>
          </cell>
          <cell r="J12289">
            <v>0</v>
          </cell>
          <cell r="K12289">
            <v>0</v>
          </cell>
          <cell r="L12289">
            <v>0</v>
          </cell>
          <cell r="M12289">
            <v>0</v>
          </cell>
          <cell r="N12289">
            <v>0</v>
          </cell>
          <cell r="O12289" t="str">
            <v>+++</v>
          </cell>
        </row>
        <row r="12290">
          <cell r="A12290" t="str">
            <v>680.40.85.560-6600.04</v>
          </cell>
          <cell r="B12290" t="str">
            <v>680</v>
          </cell>
          <cell r="C12290" t="str">
            <v>40</v>
          </cell>
          <cell r="D12290" t="str">
            <v>85</v>
          </cell>
          <cell r="E12290" t="str">
            <v>560</v>
          </cell>
          <cell r="F12290" t="str">
            <v>6600.04</v>
          </cell>
          <cell r="G12290" t="str">
            <v>Administrative Expenses Training/Conferences</v>
          </cell>
          <cell r="H12290">
            <v>5000</v>
          </cell>
          <cell r="I12290">
            <v>0</v>
          </cell>
          <cell r="J12290">
            <v>5000</v>
          </cell>
          <cell r="K12290">
            <v>0</v>
          </cell>
          <cell r="L12290">
            <v>0</v>
          </cell>
          <cell r="M12290">
            <v>1195.2</v>
          </cell>
          <cell r="N12290">
            <v>3804.8</v>
          </cell>
          <cell r="O12290">
            <v>0.24</v>
          </cell>
        </row>
        <row r="12291">
          <cell r="A12291" t="str">
            <v>680.40.85.560-6600.05</v>
          </cell>
          <cell r="B12291" t="str">
            <v>680</v>
          </cell>
          <cell r="C12291" t="str">
            <v>40</v>
          </cell>
          <cell r="D12291" t="str">
            <v>85</v>
          </cell>
          <cell r="E12291" t="str">
            <v>560</v>
          </cell>
          <cell r="F12291" t="str">
            <v>6600.05</v>
          </cell>
          <cell r="G12291" t="str">
            <v>Administrative Expenses Public/Legal Advertisement</v>
          </cell>
          <cell r="H12291">
            <v>4000</v>
          </cell>
          <cell r="I12291">
            <v>0</v>
          </cell>
          <cell r="J12291">
            <v>4000</v>
          </cell>
          <cell r="K12291">
            <v>0</v>
          </cell>
          <cell r="L12291">
            <v>0</v>
          </cell>
          <cell r="M12291">
            <v>807.33</v>
          </cell>
          <cell r="N12291">
            <v>3192.67</v>
          </cell>
          <cell r="O12291">
            <v>0.2</v>
          </cell>
        </row>
        <row r="12292">
          <cell r="A12292" t="str">
            <v>680.40.85.560-6600.07</v>
          </cell>
          <cell r="B12292" t="str">
            <v>680</v>
          </cell>
          <cell r="C12292" t="str">
            <v>40</v>
          </cell>
          <cell r="D12292" t="str">
            <v>85</v>
          </cell>
          <cell r="E12292" t="str">
            <v>560</v>
          </cell>
          <cell r="F12292" t="str">
            <v>6600.07</v>
          </cell>
          <cell r="G12292" t="str">
            <v>Administrative Expenses Employee Recruitment</v>
          </cell>
          <cell r="H12292">
            <v>0</v>
          </cell>
          <cell r="I12292">
            <v>0</v>
          </cell>
          <cell r="J12292">
            <v>0</v>
          </cell>
          <cell r="K12292">
            <v>0</v>
          </cell>
          <cell r="L12292">
            <v>0</v>
          </cell>
          <cell r="M12292">
            <v>0</v>
          </cell>
          <cell r="N12292">
            <v>0</v>
          </cell>
          <cell r="O12292" t="str">
            <v>+++</v>
          </cell>
        </row>
        <row r="12293">
          <cell r="A12293" t="str">
            <v>680.40.85.560-7000.99</v>
          </cell>
          <cell r="B12293" t="str">
            <v>680</v>
          </cell>
          <cell r="C12293" t="str">
            <v>40</v>
          </cell>
          <cell r="D12293" t="str">
            <v>85</v>
          </cell>
          <cell r="E12293" t="str">
            <v>560</v>
          </cell>
          <cell r="F12293" t="str">
            <v>7000.99</v>
          </cell>
          <cell r="G12293" t="str">
            <v>Capital Outlay General</v>
          </cell>
          <cell r="H12293">
            <v>0</v>
          </cell>
          <cell r="I12293">
            <v>0</v>
          </cell>
          <cell r="J12293">
            <v>0</v>
          </cell>
          <cell r="K12293">
            <v>0</v>
          </cell>
          <cell r="L12293">
            <v>0</v>
          </cell>
          <cell r="M12293">
            <v>0</v>
          </cell>
          <cell r="N12293">
            <v>0</v>
          </cell>
          <cell r="O12293" t="str">
            <v>+++</v>
          </cell>
        </row>
        <row r="12294">
          <cell r="A12294" t="str">
            <v>680.40.85.680-5000.01</v>
          </cell>
          <cell r="B12294" t="str">
            <v>680</v>
          </cell>
          <cell r="C12294" t="str">
            <v>40</v>
          </cell>
          <cell r="D12294" t="str">
            <v>85</v>
          </cell>
          <cell r="E12294" t="str">
            <v>680</v>
          </cell>
          <cell r="F12294" t="str">
            <v>5000.01</v>
          </cell>
          <cell r="G12294" t="str">
            <v>Salaries Regular</v>
          </cell>
          <cell r="H12294">
            <v>484286</v>
          </cell>
          <cell r="I12294">
            <v>0</v>
          </cell>
          <cell r="J12294">
            <v>484286</v>
          </cell>
          <cell r="K12294">
            <v>0</v>
          </cell>
          <cell r="L12294">
            <v>0</v>
          </cell>
          <cell r="M12294">
            <v>120741.91</v>
          </cell>
          <cell r="N12294">
            <v>363544.09</v>
          </cell>
          <cell r="O12294">
            <v>0.25</v>
          </cell>
        </row>
        <row r="12295">
          <cell r="A12295" t="str">
            <v>680.40.85.680-5000.02</v>
          </cell>
          <cell r="B12295" t="str">
            <v>680</v>
          </cell>
          <cell r="C12295" t="str">
            <v>40</v>
          </cell>
          <cell r="D12295" t="str">
            <v>85</v>
          </cell>
          <cell r="E12295" t="str">
            <v>680</v>
          </cell>
          <cell r="F12295" t="str">
            <v>5000.02</v>
          </cell>
          <cell r="G12295" t="str">
            <v>Salaries Part Time</v>
          </cell>
          <cell r="H12295">
            <v>0</v>
          </cell>
          <cell r="I12295">
            <v>0</v>
          </cell>
          <cell r="J12295">
            <v>0</v>
          </cell>
          <cell r="K12295">
            <v>0</v>
          </cell>
          <cell r="L12295">
            <v>0</v>
          </cell>
          <cell r="M12295">
            <v>0</v>
          </cell>
          <cell r="N12295">
            <v>0</v>
          </cell>
          <cell r="O12295" t="str">
            <v>+++</v>
          </cell>
        </row>
        <row r="12296">
          <cell r="A12296" t="str">
            <v>680.40.85.680-5000.03</v>
          </cell>
          <cell r="B12296" t="str">
            <v>680</v>
          </cell>
          <cell r="C12296" t="str">
            <v>40</v>
          </cell>
          <cell r="D12296" t="str">
            <v>85</v>
          </cell>
          <cell r="E12296" t="str">
            <v>680</v>
          </cell>
          <cell r="F12296" t="str">
            <v>5000.03</v>
          </cell>
          <cell r="G12296" t="str">
            <v>Salaries Overtime</v>
          </cell>
          <cell r="H12296">
            <v>41200</v>
          </cell>
          <cell r="I12296">
            <v>0</v>
          </cell>
          <cell r="J12296">
            <v>41200</v>
          </cell>
          <cell r="K12296">
            <v>0</v>
          </cell>
          <cell r="L12296">
            <v>0</v>
          </cell>
          <cell r="M12296">
            <v>17717.18</v>
          </cell>
          <cell r="N12296">
            <v>23482.82</v>
          </cell>
          <cell r="O12296">
            <v>0.43</v>
          </cell>
        </row>
        <row r="12297">
          <cell r="A12297" t="str">
            <v>680.40.85.680-5000.04</v>
          </cell>
          <cell r="B12297" t="str">
            <v>680</v>
          </cell>
          <cell r="C12297" t="str">
            <v>40</v>
          </cell>
          <cell r="D12297" t="str">
            <v>85</v>
          </cell>
          <cell r="E12297" t="str">
            <v>680</v>
          </cell>
          <cell r="F12297" t="str">
            <v>5000.04</v>
          </cell>
          <cell r="G12297" t="str">
            <v>Salaries Holiday Pay</v>
          </cell>
          <cell r="H12297">
            <v>1200</v>
          </cell>
          <cell r="I12297">
            <v>0</v>
          </cell>
          <cell r="J12297">
            <v>1200</v>
          </cell>
          <cell r="K12297">
            <v>0</v>
          </cell>
          <cell r="L12297">
            <v>0</v>
          </cell>
          <cell r="M12297">
            <v>630.02</v>
          </cell>
          <cell r="N12297">
            <v>569.98</v>
          </cell>
          <cell r="O12297">
            <v>0.53</v>
          </cell>
        </row>
        <row r="12298">
          <cell r="A12298" t="str">
            <v>680.40.85.680-5000.06</v>
          </cell>
          <cell r="B12298" t="str">
            <v>680</v>
          </cell>
          <cell r="C12298" t="str">
            <v>40</v>
          </cell>
          <cell r="D12298" t="str">
            <v>85</v>
          </cell>
          <cell r="E12298" t="str">
            <v>680</v>
          </cell>
          <cell r="F12298" t="str">
            <v>5000.06</v>
          </cell>
          <cell r="G12298" t="str">
            <v>Salaries Out of Class</v>
          </cell>
          <cell r="H12298">
            <v>0</v>
          </cell>
          <cell r="I12298">
            <v>0</v>
          </cell>
          <cell r="J12298">
            <v>0</v>
          </cell>
          <cell r="K12298">
            <v>0</v>
          </cell>
          <cell r="L12298">
            <v>0</v>
          </cell>
          <cell r="M12298">
            <v>0</v>
          </cell>
          <cell r="N12298">
            <v>0</v>
          </cell>
          <cell r="O12298" t="str">
            <v>+++</v>
          </cell>
        </row>
        <row r="12299">
          <cell r="A12299" t="str">
            <v>680.40.85.680-5000.07</v>
          </cell>
          <cell r="B12299" t="str">
            <v>680</v>
          </cell>
          <cell r="C12299" t="str">
            <v>40</v>
          </cell>
          <cell r="D12299" t="str">
            <v>85</v>
          </cell>
          <cell r="E12299" t="str">
            <v>680</v>
          </cell>
          <cell r="F12299" t="str">
            <v>5000.07</v>
          </cell>
          <cell r="G12299" t="str">
            <v>Salaries Admin Leave Pay</v>
          </cell>
          <cell r="H12299">
            <v>2540</v>
          </cell>
          <cell r="I12299">
            <v>0</v>
          </cell>
          <cell r="J12299">
            <v>2540</v>
          </cell>
          <cell r="K12299">
            <v>0</v>
          </cell>
          <cell r="L12299">
            <v>0</v>
          </cell>
          <cell r="M12299">
            <v>0</v>
          </cell>
          <cell r="N12299">
            <v>2540</v>
          </cell>
          <cell r="O12299">
            <v>0</v>
          </cell>
        </row>
        <row r="12300">
          <cell r="A12300" t="str">
            <v>680.40.85.680-5000.08</v>
          </cell>
          <cell r="B12300" t="str">
            <v>680</v>
          </cell>
          <cell r="C12300" t="str">
            <v>40</v>
          </cell>
          <cell r="D12300" t="str">
            <v>85</v>
          </cell>
          <cell r="E12300" t="str">
            <v>680</v>
          </cell>
          <cell r="F12300" t="str">
            <v>5000.08</v>
          </cell>
          <cell r="G12300" t="str">
            <v>Salaries Longevity Pay</v>
          </cell>
          <cell r="H12300">
            <v>4403</v>
          </cell>
          <cell r="I12300">
            <v>0</v>
          </cell>
          <cell r="J12300">
            <v>4403</v>
          </cell>
          <cell r="K12300">
            <v>0</v>
          </cell>
          <cell r="L12300">
            <v>0</v>
          </cell>
          <cell r="M12300">
            <v>0</v>
          </cell>
          <cell r="N12300">
            <v>4403</v>
          </cell>
          <cell r="O12300">
            <v>0</v>
          </cell>
        </row>
        <row r="12301">
          <cell r="A12301" t="str">
            <v>680.40.85.680-5000.10</v>
          </cell>
          <cell r="B12301" t="str">
            <v>680</v>
          </cell>
          <cell r="C12301" t="str">
            <v>40</v>
          </cell>
          <cell r="D12301" t="str">
            <v>85</v>
          </cell>
          <cell r="E12301" t="str">
            <v>680</v>
          </cell>
          <cell r="F12301" t="str">
            <v>5000.10</v>
          </cell>
          <cell r="G12301" t="str">
            <v>Salaries Furloughs</v>
          </cell>
          <cell r="H12301">
            <v>0</v>
          </cell>
          <cell r="I12301">
            <v>0</v>
          </cell>
          <cell r="J12301">
            <v>0</v>
          </cell>
          <cell r="K12301">
            <v>0</v>
          </cell>
          <cell r="L12301">
            <v>0</v>
          </cell>
          <cell r="M12301">
            <v>0</v>
          </cell>
          <cell r="N12301">
            <v>0</v>
          </cell>
          <cell r="O12301" t="str">
            <v>+++</v>
          </cell>
        </row>
        <row r="12302">
          <cell r="A12302" t="str">
            <v>680.40.85.680-5000.11</v>
          </cell>
          <cell r="B12302" t="str">
            <v>680</v>
          </cell>
          <cell r="C12302" t="str">
            <v>40</v>
          </cell>
          <cell r="D12302" t="str">
            <v>85</v>
          </cell>
          <cell r="E12302" t="str">
            <v>680</v>
          </cell>
          <cell r="F12302" t="str">
            <v>5000.11</v>
          </cell>
          <cell r="G12302" t="str">
            <v>Salaries Worker's Comp</v>
          </cell>
          <cell r="H12302">
            <v>0</v>
          </cell>
          <cell r="I12302">
            <v>0</v>
          </cell>
          <cell r="J12302">
            <v>0</v>
          </cell>
          <cell r="K12302">
            <v>0</v>
          </cell>
          <cell r="L12302">
            <v>0</v>
          </cell>
          <cell r="M12302">
            <v>0</v>
          </cell>
          <cell r="N12302">
            <v>0</v>
          </cell>
          <cell r="O12302" t="str">
            <v>+++</v>
          </cell>
        </row>
        <row r="12303">
          <cell r="A12303" t="str">
            <v>680.40.85.680-5000.12</v>
          </cell>
          <cell r="B12303" t="str">
            <v>680</v>
          </cell>
          <cell r="C12303" t="str">
            <v>40</v>
          </cell>
          <cell r="D12303" t="str">
            <v>85</v>
          </cell>
          <cell r="E12303" t="str">
            <v>680</v>
          </cell>
          <cell r="F12303" t="str">
            <v>5000.12</v>
          </cell>
          <cell r="G12303" t="str">
            <v>Salaries Compensated Absences</v>
          </cell>
          <cell r="H12303">
            <v>0</v>
          </cell>
          <cell r="I12303">
            <v>0</v>
          </cell>
          <cell r="J12303">
            <v>0</v>
          </cell>
          <cell r="K12303">
            <v>0</v>
          </cell>
          <cell r="L12303">
            <v>0</v>
          </cell>
          <cell r="M12303">
            <v>0</v>
          </cell>
          <cell r="N12303">
            <v>0</v>
          </cell>
          <cell r="O12303" t="str">
            <v>+++</v>
          </cell>
        </row>
        <row r="12304">
          <cell r="A12304" t="str">
            <v>680.40.85.680-5000.99</v>
          </cell>
          <cell r="B12304" t="str">
            <v>680</v>
          </cell>
          <cell r="C12304" t="str">
            <v>40</v>
          </cell>
          <cell r="D12304" t="str">
            <v>85</v>
          </cell>
          <cell r="E12304" t="str">
            <v>680</v>
          </cell>
          <cell r="F12304" t="str">
            <v>5000.99</v>
          </cell>
          <cell r="G12304" t="str">
            <v>Salaries New Personnel Requests</v>
          </cell>
          <cell r="H12304">
            <v>-12475</v>
          </cell>
          <cell r="I12304">
            <v>0</v>
          </cell>
          <cell r="J12304">
            <v>-12475</v>
          </cell>
          <cell r="K12304">
            <v>0</v>
          </cell>
          <cell r="L12304">
            <v>0</v>
          </cell>
          <cell r="M12304">
            <v>0</v>
          </cell>
          <cell r="N12304">
            <v>-12475</v>
          </cell>
          <cell r="O12304">
            <v>0</v>
          </cell>
        </row>
        <row r="12305">
          <cell r="A12305" t="str">
            <v>680.40.85.680-5100.00</v>
          </cell>
          <cell r="B12305" t="str">
            <v>680</v>
          </cell>
          <cell r="C12305" t="str">
            <v>40</v>
          </cell>
          <cell r="D12305" t="str">
            <v>85</v>
          </cell>
          <cell r="E12305" t="str">
            <v>680</v>
          </cell>
          <cell r="F12305" t="str">
            <v>5100.00</v>
          </cell>
          <cell r="G12305" t="str">
            <v>Benefits PERS Pool Liability</v>
          </cell>
          <cell r="H12305">
            <v>90890</v>
          </cell>
          <cell r="I12305">
            <v>0</v>
          </cell>
          <cell r="J12305">
            <v>90890</v>
          </cell>
          <cell r="K12305">
            <v>0</v>
          </cell>
          <cell r="L12305">
            <v>0</v>
          </cell>
          <cell r="M12305">
            <v>23042.84</v>
          </cell>
          <cell r="N12305">
            <v>67847.16</v>
          </cell>
          <cell r="O12305">
            <v>0.25</v>
          </cell>
        </row>
        <row r="12306">
          <cell r="A12306" t="str">
            <v>680.40.85.680-5100.01</v>
          </cell>
          <cell r="B12306" t="str">
            <v>680</v>
          </cell>
          <cell r="C12306" t="str">
            <v>40</v>
          </cell>
          <cell r="D12306" t="str">
            <v>85</v>
          </cell>
          <cell r="E12306" t="str">
            <v>680</v>
          </cell>
          <cell r="F12306" t="str">
            <v>5100.01</v>
          </cell>
          <cell r="G12306" t="str">
            <v>Benefits Retirement</v>
          </cell>
          <cell r="H12306">
            <v>47290</v>
          </cell>
          <cell r="I12306">
            <v>0</v>
          </cell>
          <cell r="J12306">
            <v>47290</v>
          </cell>
          <cell r="K12306">
            <v>0</v>
          </cell>
          <cell r="L12306">
            <v>0</v>
          </cell>
          <cell r="M12306">
            <v>12122.59</v>
          </cell>
          <cell r="N12306">
            <v>35167.410000000003</v>
          </cell>
          <cell r="O12306">
            <v>0.26</v>
          </cell>
        </row>
        <row r="12307">
          <cell r="A12307" t="str">
            <v>680.40.85.680-5100.02</v>
          </cell>
          <cell r="B12307" t="str">
            <v>680</v>
          </cell>
          <cell r="C12307" t="str">
            <v>40</v>
          </cell>
          <cell r="D12307" t="str">
            <v>85</v>
          </cell>
          <cell r="E12307" t="str">
            <v>680</v>
          </cell>
          <cell r="F12307" t="str">
            <v>5100.02</v>
          </cell>
          <cell r="G12307" t="str">
            <v>Benefits Health Insurance</v>
          </cell>
          <cell r="H12307">
            <v>90070</v>
          </cell>
          <cell r="I12307">
            <v>0</v>
          </cell>
          <cell r="J12307">
            <v>90070</v>
          </cell>
          <cell r="K12307">
            <v>0</v>
          </cell>
          <cell r="L12307">
            <v>0</v>
          </cell>
          <cell r="M12307">
            <v>18562.62</v>
          </cell>
          <cell r="N12307">
            <v>71507.38</v>
          </cell>
          <cell r="O12307">
            <v>0.21</v>
          </cell>
        </row>
        <row r="12308">
          <cell r="A12308" t="str">
            <v>680.40.85.680-5100.03</v>
          </cell>
          <cell r="B12308" t="str">
            <v>680</v>
          </cell>
          <cell r="C12308" t="str">
            <v>40</v>
          </cell>
          <cell r="D12308" t="str">
            <v>85</v>
          </cell>
          <cell r="E12308" t="str">
            <v>680</v>
          </cell>
          <cell r="F12308" t="str">
            <v>5100.03</v>
          </cell>
          <cell r="G12308" t="str">
            <v>Benefits Dental Insurance</v>
          </cell>
          <cell r="H12308">
            <v>7745</v>
          </cell>
          <cell r="I12308">
            <v>0</v>
          </cell>
          <cell r="J12308">
            <v>7745</v>
          </cell>
          <cell r="K12308">
            <v>0</v>
          </cell>
          <cell r="L12308">
            <v>0</v>
          </cell>
          <cell r="M12308">
            <v>1741.92</v>
          </cell>
          <cell r="N12308">
            <v>6003.08</v>
          </cell>
          <cell r="O12308">
            <v>0.22</v>
          </cell>
        </row>
        <row r="12309">
          <cell r="A12309" t="str">
            <v>680.40.85.680-5100.04</v>
          </cell>
          <cell r="B12309" t="str">
            <v>680</v>
          </cell>
          <cell r="C12309" t="str">
            <v>40</v>
          </cell>
          <cell r="D12309" t="str">
            <v>85</v>
          </cell>
          <cell r="E12309" t="str">
            <v>680</v>
          </cell>
          <cell r="F12309" t="str">
            <v>5100.04</v>
          </cell>
          <cell r="G12309" t="str">
            <v>Benefits Vision Insurance</v>
          </cell>
          <cell r="H12309">
            <v>1230</v>
          </cell>
          <cell r="I12309">
            <v>0</v>
          </cell>
          <cell r="J12309">
            <v>1230</v>
          </cell>
          <cell r="K12309">
            <v>0</v>
          </cell>
          <cell r="L12309">
            <v>0</v>
          </cell>
          <cell r="M12309">
            <v>284.82</v>
          </cell>
          <cell r="N12309">
            <v>945.18</v>
          </cell>
          <cell r="O12309">
            <v>0.23</v>
          </cell>
        </row>
        <row r="12310">
          <cell r="A12310" t="str">
            <v>680.40.85.680-5100.05</v>
          </cell>
          <cell r="B12310" t="str">
            <v>680</v>
          </cell>
          <cell r="C12310" t="str">
            <v>40</v>
          </cell>
          <cell r="D12310" t="str">
            <v>85</v>
          </cell>
          <cell r="E12310" t="str">
            <v>680</v>
          </cell>
          <cell r="F12310" t="str">
            <v>5100.05</v>
          </cell>
          <cell r="G12310" t="str">
            <v>Benefits Life Insurance</v>
          </cell>
          <cell r="H12310">
            <v>950</v>
          </cell>
          <cell r="I12310">
            <v>0</v>
          </cell>
          <cell r="J12310">
            <v>950</v>
          </cell>
          <cell r="K12310">
            <v>0</v>
          </cell>
          <cell r="L12310">
            <v>0</v>
          </cell>
          <cell r="M12310">
            <v>181.96</v>
          </cell>
          <cell r="N12310">
            <v>768.04</v>
          </cell>
          <cell r="O12310">
            <v>0.19</v>
          </cell>
        </row>
        <row r="12311">
          <cell r="A12311" t="str">
            <v>680.40.85.680-5100.06</v>
          </cell>
          <cell r="B12311" t="str">
            <v>680</v>
          </cell>
          <cell r="C12311" t="str">
            <v>40</v>
          </cell>
          <cell r="D12311" t="str">
            <v>85</v>
          </cell>
          <cell r="E12311" t="str">
            <v>680</v>
          </cell>
          <cell r="F12311" t="str">
            <v>5100.06</v>
          </cell>
          <cell r="G12311" t="str">
            <v>Benefits Worker's Comp</v>
          </cell>
          <cell r="H12311">
            <v>14860</v>
          </cell>
          <cell r="I12311">
            <v>0</v>
          </cell>
          <cell r="J12311">
            <v>14860</v>
          </cell>
          <cell r="K12311">
            <v>0</v>
          </cell>
          <cell r="L12311">
            <v>0</v>
          </cell>
          <cell r="M12311">
            <v>0</v>
          </cell>
          <cell r="N12311">
            <v>14860</v>
          </cell>
          <cell r="O12311">
            <v>0</v>
          </cell>
        </row>
        <row r="12312">
          <cell r="A12312" t="str">
            <v>680.40.85.680-5100.07</v>
          </cell>
          <cell r="B12312" t="str">
            <v>680</v>
          </cell>
          <cell r="C12312" t="str">
            <v>40</v>
          </cell>
          <cell r="D12312" t="str">
            <v>85</v>
          </cell>
          <cell r="E12312" t="str">
            <v>680</v>
          </cell>
          <cell r="F12312" t="str">
            <v>5100.07</v>
          </cell>
          <cell r="G12312" t="str">
            <v>Benefits Long Term Disability</v>
          </cell>
          <cell r="H12312">
            <v>2790</v>
          </cell>
          <cell r="I12312">
            <v>0</v>
          </cell>
          <cell r="J12312">
            <v>2790</v>
          </cell>
          <cell r="K12312">
            <v>0</v>
          </cell>
          <cell r="L12312">
            <v>0</v>
          </cell>
          <cell r="M12312">
            <v>459.84</v>
          </cell>
          <cell r="N12312">
            <v>2330.16</v>
          </cell>
          <cell r="O12312">
            <v>0.16</v>
          </cell>
        </row>
        <row r="12313">
          <cell r="A12313" t="str">
            <v>680.40.85.680-5100.08</v>
          </cell>
          <cell r="B12313" t="str">
            <v>680</v>
          </cell>
          <cell r="C12313" t="str">
            <v>40</v>
          </cell>
          <cell r="D12313" t="str">
            <v>85</v>
          </cell>
          <cell r="E12313" t="str">
            <v>680</v>
          </cell>
          <cell r="F12313" t="str">
            <v>5100.08</v>
          </cell>
          <cell r="G12313" t="str">
            <v>Benefits Deferred Compensation</v>
          </cell>
          <cell r="H12313">
            <v>14860</v>
          </cell>
          <cell r="I12313">
            <v>0</v>
          </cell>
          <cell r="J12313">
            <v>14860</v>
          </cell>
          <cell r="K12313">
            <v>0</v>
          </cell>
          <cell r="L12313">
            <v>0</v>
          </cell>
          <cell r="M12313">
            <v>4588.74</v>
          </cell>
          <cell r="N12313">
            <v>10271.26</v>
          </cell>
          <cell r="O12313">
            <v>0.31</v>
          </cell>
        </row>
        <row r="12314">
          <cell r="A12314" t="str">
            <v>680.40.85.680-5100.09</v>
          </cell>
          <cell r="B12314" t="str">
            <v>680</v>
          </cell>
          <cell r="C12314" t="str">
            <v>40</v>
          </cell>
          <cell r="D12314" t="str">
            <v>85</v>
          </cell>
          <cell r="E12314" t="str">
            <v>680</v>
          </cell>
          <cell r="F12314" t="str">
            <v>5100.09</v>
          </cell>
          <cell r="G12314" t="str">
            <v>Benefits Unemployment Insurance</v>
          </cell>
          <cell r="H12314">
            <v>0</v>
          </cell>
          <cell r="I12314">
            <v>0</v>
          </cell>
          <cell r="J12314">
            <v>0</v>
          </cell>
          <cell r="K12314">
            <v>0</v>
          </cell>
          <cell r="L12314">
            <v>0</v>
          </cell>
          <cell r="M12314">
            <v>0</v>
          </cell>
          <cell r="N12314">
            <v>0</v>
          </cell>
          <cell r="O12314" t="str">
            <v>+++</v>
          </cell>
        </row>
        <row r="12315">
          <cell r="A12315" t="str">
            <v>680.40.85.680-5100.10</v>
          </cell>
          <cell r="B12315" t="str">
            <v>680</v>
          </cell>
          <cell r="C12315" t="str">
            <v>40</v>
          </cell>
          <cell r="D12315" t="str">
            <v>85</v>
          </cell>
          <cell r="E12315" t="str">
            <v>680</v>
          </cell>
          <cell r="F12315" t="str">
            <v>5100.10</v>
          </cell>
          <cell r="G12315" t="str">
            <v>Benefits Uniform Allowance</v>
          </cell>
          <cell r="H12315">
            <v>0</v>
          </cell>
          <cell r="I12315">
            <v>0</v>
          </cell>
          <cell r="J12315">
            <v>0</v>
          </cell>
          <cell r="K12315">
            <v>0</v>
          </cell>
          <cell r="L12315">
            <v>0</v>
          </cell>
          <cell r="M12315">
            <v>0</v>
          </cell>
          <cell r="N12315">
            <v>0</v>
          </cell>
          <cell r="O12315" t="str">
            <v>+++</v>
          </cell>
        </row>
        <row r="12316">
          <cell r="A12316" t="str">
            <v>680.40.85.680-5100.11</v>
          </cell>
          <cell r="B12316" t="str">
            <v>680</v>
          </cell>
          <cell r="C12316" t="str">
            <v>40</v>
          </cell>
          <cell r="D12316" t="str">
            <v>85</v>
          </cell>
          <cell r="E12316" t="str">
            <v>680</v>
          </cell>
          <cell r="F12316" t="str">
            <v>5100.11</v>
          </cell>
          <cell r="G12316" t="str">
            <v>Benefits Medicare</v>
          </cell>
          <cell r="H12316">
            <v>7750</v>
          </cell>
          <cell r="I12316">
            <v>0</v>
          </cell>
          <cell r="J12316">
            <v>7750</v>
          </cell>
          <cell r="K12316">
            <v>0</v>
          </cell>
          <cell r="L12316">
            <v>0</v>
          </cell>
          <cell r="M12316">
            <v>2084.27</v>
          </cell>
          <cell r="N12316">
            <v>5665.73</v>
          </cell>
          <cell r="O12316">
            <v>0.27</v>
          </cell>
        </row>
        <row r="12317">
          <cell r="A12317" t="str">
            <v>680.40.85.680-5100.12</v>
          </cell>
          <cell r="B12317" t="str">
            <v>680</v>
          </cell>
          <cell r="C12317" t="str">
            <v>40</v>
          </cell>
          <cell r="D12317" t="str">
            <v>85</v>
          </cell>
          <cell r="E12317" t="str">
            <v>680</v>
          </cell>
          <cell r="F12317" t="str">
            <v>5100.12</v>
          </cell>
          <cell r="G12317" t="str">
            <v>Benefits Annual Physical Exam</v>
          </cell>
          <cell r="H12317">
            <v>0</v>
          </cell>
          <cell r="I12317">
            <v>0</v>
          </cell>
          <cell r="J12317">
            <v>0</v>
          </cell>
          <cell r="K12317">
            <v>0</v>
          </cell>
          <cell r="L12317">
            <v>0</v>
          </cell>
          <cell r="M12317">
            <v>0</v>
          </cell>
          <cell r="N12317">
            <v>0</v>
          </cell>
          <cell r="O12317" t="str">
            <v>+++</v>
          </cell>
        </row>
        <row r="12318">
          <cell r="A12318" t="str">
            <v>680.40.85.680-5100.15</v>
          </cell>
          <cell r="B12318" t="str">
            <v>680</v>
          </cell>
          <cell r="C12318" t="str">
            <v>40</v>
          </cell>
          <cell r="D12318" t="str">
            <v>85</v>
          </cell>
          <cell r="E12318" t="str">
            <v>680</v>
          </cell>
          <cell r="F12318" t="str">
            <v>5100.15</v>
          </cell>
          <cell r="G12318" t="str">
            <v>Benefits Cell Phone Allowance</v>
          </cell>
          <cell r="H12318">
            <v>270</v>
          </cell>
          <cell r="I12318">
            <v>0</v>
          </cell>
          <cell r="J12318">
            <v>270</v>
          </cell>
          <cell r="K12318">
            <v>0</v>
          </cell>
          <cell r="L12318">
            <v>0</v>
          </cell>
          <cell r="M12318">
            <v>67.5</v>
          </cell>
          <cell r="N12318">
            <v>202.5</v>
          </cell>
          <cell r="O12318">
            <v>0.25</v>
          </cell>
        </row>
        <row r="12319">
          <cell r="A12319" t="str">
            <v>680.40.85.680-5100.17</v>
          </cell>
          <cell r="B12319" t="str">
            <v>680</v>
          </cell>
          <cell r="C12319" t="str">
            <v>40</v>
          </cell>
          <cell r="D12319" t="str">
            <v>85</v>
          </cell>
          <cell r="E12319" t="str">
            <v>680</v>
          </cell>
          <cell r="F12319" t="str">
            <v>5100.17</v>
          </cell>
          <cell r="G12319" t="str">
            <v>Benefits Other Post Employment Benefits</v>
          </cell>
          <cell r="H12319">
            <v>0</v>
          </cell>
          <cell r="I12319">
            <v>0</v>
          </cell>
          <cell r="J12319">
            <v>0</v>
          </cell>
          <cell r="K12319">
            <v>0</v>
          </cell>
          <cell r="L12319">
            <v>0</v>
          </cell>
          <cell r="M12319">
            <v>0</v>
          </cell>
          <cell r="N12319">
            <v>0</v>
          </cell>
          <cell r="O12319" t="str">
            <v>+++</v>
          </cell>
        </row>
        <row r="12320">
          <cell r="A12320" t="str">
            <v>680.40.85.680-6000.01</v>
          </cell>
          <cell r="B12320" t="str">
            <v>680</v>
          </cell>
          <cell r="C12320" t="str">
            <v>40</v>
          </cell>
          <cell r="D12320" t="str">
            <v>85</v>
          </cell>
          <cell r="E12320" t="str">
            <v>680</v>
          </cell>
          <cell r="F12320" t="str">
            <v>6000.01</v>
          </cell>
          <cell r="G12320" t="str">
            <v>Professional Services General</v>
          </cell>
          <cell r="H12320">
            <v>25000</v>
          </cell>
          <cell r="I12320">
            <v>0</v>
          </cell>
          <cell r="J12320">
            <v>25000</v>
          </cell>
          <cell r="K12320">
            <v>0</v>
          </cell>
          <cell r="L12320">
            <v>0</v>
          </cell>
          <cell r="M12320">
            <v>219.37</v>
          </cell>
          <cell r="N12320">
            <v>24780.63</v>
          </cell>
          <cell r="O12320">
            <v>0.01</v>
          </cell>
        </row>
        <row r="12321">
          <cell r="A12321" t="str">
            <v>680.40.85.680-6000.09</v>
          </cell>
          <cell r="B12321" t="str">
            <v>680</v>
          </cell>
          <cell r="C12321" t="str">
            <v>40</v>
          </cell>
          <cell r="D12321" t="str">
            <v>85</v>
          </cell>
          <cell r="E12321" t="str">
            <v>680</v>
          </cell>
          <cell r="F12321" t="str">
            <v>6000.09</v>
          </cell>
          <cell r="G12321" t="str">
            <v>Professional Services Uniform</v>
          </cell>
          <cell r="H12321">
            <v>1300</v>
          </cell>
          <cell r="I12321">
            <v>0</v>
          </cell>
          <cell r="J12321">
            <v>1300</v>
          </cell>
          <cell r="K12321">
            <v>0</v>
          </cell>
          <cell r="L12321">
            <v>0</v>
          </cell>
          <cell r="M12321">
            <v>266.62</v>
          </cell>
          <cell r="N12321">
            <v>1033.3800000000001</v>
          </cell>
          <cell r="O12321">
            <v>0.21</v>
          </cell>
        </row>
        <row r="12322">
          <cell r="A12322" t="str">
            <v>680.40.85.680-6100.01</v>
          </cell>
          <cell r="B12322" t="str">
            <v>680</v>
          </cell>
          <cell r="C12322" t="str">
            <v>40</v>
          </cell>
          <cell r="D12322" t="str">
            <v>85</v>
          </cell>
          <cell r="E12322" t="str">
            <v>680</v>
          </cell>
          <cell r="F12322" t="str">
            <v>6100.01</v>
          </cell>
          <cell r="G12322" t="str">
            <v>Utilities Electric</v>
          </cell>
          <cell r="H12322">
            <v>602000</v>
          </cell>
          <cell r="I12322">
            <v>0</v>
          </cell>
          <cell r="J12322">
            <v>602000</v>
          </cell>
          <cell r="K12322">
            <v>0</v>
          </cell>
          <cell r="L12322">
            <v>0</v>
          </cell>
          <cell r="M12322">
            <v>183188.42</v>
          </cell>
          <cell r="N12322">
            <v>418811.58</v>
          </cell>
          <cell r="O12322">
            <v>0.3</v>
          </cell>
        </row>
        <row r="12323">
          <cell r="A12323" t="str">
            <v>680.40.85.680-6200.02</v>
          </cell>
          <cell r="B12323" t="str">
            <v>680</v>
          </cell>
          <cell r="C12323" t="str">
            <v>40</v>
          </cell>
          <cell r="D12323" t="str">
            <v>85</v>
          </cell>
          <cell r="E12323" t="str">
            <v>680</v>
          </cell>
          <cell r="F12323" t="str">
            <v>6200.02</v>
          </cell>
          <cell r="G12323" t="str">
            <v>Supplies Special Department</v>
          </cell>
          <cell r="H12323">
            <v>3750</v>
          </cell>
          <cell r="I12323">
            <v>0</v>
          </cell>
          <cell r="J12323">
            <v>3750</v>
          </cell>
          <cell r="K12323">
            <v>0</v>
          </cell>
          <cell r="L12323">
            <v>0</v>
          </cell>
          <cell r="M12323">
            <v>88.06</v>
          </cell>
          <cell r="N12323">
            <v>3661.94</v>
          </cell>
          <cell r="O12323">
            <v>0.02</v>
          </cell>
        </row>
        <row r="12324">
          <cell r="A12324" t="str">
            <v>680.40.85.680-6200.05</v>
          </cell>
          <cell r="B12324" t="str">
            <v>680</v>
          </cell>
          <cell r="C12324" t="str">
            <v>40</v>
          </cell>
          <cell r="D12324" t="str">
            <v>85</v>
          </cell>
          <cell r="E12324" t="str">
            <v>680</v>
          </cell>
          <cell r="F12324" t="str">
            <v>6200.05</v>
          </cell>
          <cell r="G12324" t="str">
            <v>Supplies Gasoline</v>
          </cell>
          <cell r="H12324">
            <v>9000</v>
          </cell>
          <cell r="I12324">
            <v>0</v>
          </cell>
          <cell r="J12324">
            <v>9000</v>
          </cell>
          <cell r="K12324">
            <v>0</v>
          </cell>
          <cell r="L12324">
            <v>0</v>
          </cell>
          <cell r="M12324">
            <v>0</v>
          </cell>
          <cell r="N12324">
            <v>9000</v>
          </cell>
          <cell r="O12324">
            <v>0</v>
          </cell>
        </row>
        <row r="12325">
          <cell r="A12325" t="str">
            <v>680.40.85.680-6200.09</v>
          </cell>
          <cell r="B12325" t="str">
            <v>680</v>
          </cell>
          <cell r="C12325" t="str">
            <v>40</v>
          </cell>
          <cell r="D12325" t="str">
            <v>85</v>
          </cell>
          <cell r="E12325" t="str">
            <v>680</v>
          </cell>
          <cell r="F12325" t="str">
            <v>6200.09</v>
          </cell>
          <cell r="G12325" t="str">
            <v>Supplies Data Processing</v>
          </cell>
          <cell r="H12325">
            <v>0</v>
          </cell>
          <cell r="I12325">
            <v>0</v>
          </cell>
          <cell r="J12325">
            <v>0</v>
          </cell>
          <cell r="K12325">
            <v>0</v>
          </cell>
          <cell r="L12325">
            <v>0</v>
          </cell>
          <cell r="M12325">
            <v>0</v>
          </cell>
          <cell r="N12325">
            <v>0</v>
          </cell>
          <cell r="O12325" t="str">
            <v>+++</v>
          </cell>
        </row>
        <row r="12326">
          <cell r="A12326" t="str">
            <v>680.40.85.680-6280.14</v>
          </cell>
          <cell r="B12326" t="str">
            <v>680</v>
          </cell>
          <cell r="C12326" t="str">
            <v>40</v>
          </cell>
          <cell r="D12326" t="str">
            <v>85</v>
          </cell>
          <cell r="E12326" t="str">
            <v>680</v>
          </cell>
          <cell r="F12326" t="str">
            <v>6280.14</v>
          </cell>
          <cell r="G12326" t="str">
            <v>Supplies-Public Works Protective Clothing</v>
          </cell>
          <cell r="H12326">
            <v>1200</v>
          </cell>
          <cell r="I12326">
            <v>0</v>
          </cell>
          <cell r="J12326">
            <v>1200</v>
          </cell>
          <cell r="K12326">
            <v>0</v>
          </cell>
          <cell r="L12326">
            <v>0</v>
          </cell>
          <cell r="M12326">
            <v>0</v>
          </cell>
          <cell r="N12326">
            <v>1200</v>
          </cell>
          <cell r="O12326">
            <v>0</v>
          </cell>
        </row>
        <row r="12327">
          <cell r="A12327" t="str">
            <v>680.40.85.680-6280.27</v>
          </cell>
          <cell r="B12327" t="str">
            <v>680</v>
          </cell>
          <cell r="C12327" t="str">
            <v>40</v>
          </cell>
          <cell r="D12327" t="str">
            <v>85</v>
          </cell>
          <cell r="E12327" t="str">
            <v>680</v>
          </cell>
          <cell r="F12327" t="str">
            <v>6280.27</v>
          </cell>
          <cell r="G12327" t="str">
            <v>Supplies-Public Works SSJID Surface Water</v>
          </cell>
          <cell r="H12327">
            <v>3500000</v>
          </cell>
          <cell r="I12327">
            <v>0</v>
          </cell>
          <cell r="J12327">
            <v>3500000</v>
          </cell>
          <cell r="K12327">
            <v>0</v>
          </cell>
          <cell r="L12327">
            <v>0</v>
          </cell>
          <cell r="M12327">
            <v>660909.05000000005</v>
          </cell>
          <cell r="N12327">
            <v>2839090.95</v>
          </cell>
          <cell r="O12327">
            <v>0.19</v>
          </cell>
        </row>
        <row r="12328">
          <cell r="A12328" t="str">
            <v>680.40.85.680-6280.30</v>
          </cell>
          <cell r="B12328" t="str">
            <v>680</v>
          </cell>
          <cell r="C12328" t="str">
            <v>40</v>
          </cell>
          <cell r="D12328" t="str">
            <v>85</v>
          </cell>
          <cell r="E12328" t="str">
            <v>680</v>
          </cell>
          <cell r="F12328" t="str">
            <v>6280.30</v>
          </cell>
          <cell r="G12328" t="str">
            <v>Supplies-Public Works Automated &amp; Hand Tools</v>
          </cell>
          <cell r="H12328">
            <v>2000</v>
          </cell>
          <cell r="I12328">
            <v>0</v>
          </cell>
          <cell r="J12328">
            <v>2000</v>
          </cell>
          <cell r="K12328">
            <v>0</v>
          </cell>
          <cell r="L12328">
            <v>0</v>
          </cell>
          <cell r="M12328">
            <v>0</v>
          </cell>
          <cell r="N12328">
            <v>2000</v>
          </cell>
          <cell r="O12328">
            <v>0</v>
          </cell>
        </row>
        <row r="12329">
          <cell r="A12329" t="str">
            <v>680.40.85.680-6280.34</v>
          </cell>
          <cell r="B12329" t="str">
            <v>680</v>
          </cell>
          <cell r="C12329" t="str">
            <v>40</v>
          </cell>
          <cell r="D12329" t="str">
            <v>85</v>
          </cell>
          <cell r="E12329" t="str">
            <v>680</v>
          </cell>
          <cell r="F12329" t="str">
            <v>6280.34</v>
          </cell>
          <cell r="G12329" t="str">
            <v>Supplies-Public Works Wells &amp; Pumps</v>
          </cell>
          <cell r="H12329">
            <v>55000</v>
          </cell>
          <cell r="I12329">
            <v>0</v>
          </cell>
          <cell r="J12329">
            <v>55000</v>
          </cell>
          <cell r="K12329">
            <v>0</v>
          </cell>
          <cell r="L12329">
            <v>2462</v>
          </cell>
          <cell r="M12329">
            <v>11528.35</v>
          </cell>
          <cell r="N12329">
            <v>41009.65</v>
          </cell>
          <cell r="O12329">
            <v>0.25</v>
          </cell>
        </row>
        <row r="12330">
          <cell r="A12330" t="str">
            <v>680.40.85.680-6300.01</v>
          </cell>
          <cell r="B12330" t="str">
            <v>680</v>
          </cell>
          <cell r="C12330" t="str">
            <v>40</v>
          </cell>
          <cell r="D12330" t="str">
            <v>85</v>
          </cell>
          <cell r="E12330" t="str">
            <v>680</v>
          </cell>
          <cell r="F12330" t="str">
            <v>6300.01</v>
          </cell>
          <cell r="G12330" t="str">
            <v>Dues &amp; Subscriptions Memberships</v>
          </cell>
          <cell r="H12330">
            <v>1500</v>
          </cell>
          <cell r="I12330">
            <v>0</v>
          </cell>
          <cell r="J12330">
            <v>1500</v>
          </cell>
          <cell r="K12330">
            <v>0</v>
          </cell>
          <cell r="L12330">
            <v>0</v>
          </cell>
          <cell r="M12330">
            <v>0</v>
          </cell>
          <cell r="N12330">
            <v>1500</v>
          </cell>
          <cell r="O12330">
            <v>0</v>
          </cell>
        </row>
        <row r="12331">
          <cell r="A12331" t="str">
            <v>680.40.85.680-6350.03</v>
          </cell>
          <cell r="B12331" t="str">
            <v>680</v>
          </cell>
          <cell r="C12331" t="str">
            <v>40</v>
          </cell>
          <cell r="D12331" t="str">
            <v>85</v>
          </cell>
          <cell r="E12331" t="str">
            <v>680</v>
          </cell>
          <cell r="F12331" t="str">
            <v>6350.03</v>
          </cell>
          <cell r="G12331" t="str">
            <v>Maintenance Agreements &amp; Licenses Maintenance Agreements</v>
          </cell>
          <cell r="H12331">
            <v>3000</v>
          </cell>
          <cell r="I12331">
            <v>0</v>
          </cell>
          <cell r="J12331">
            <v>3000</v>
          </cell>
          <cell r="K12331">
            <v>0</v>
          </cell>
          <cell r="L12331">
            <v>0</v>
          </cell>
          <cell r="M12331">
            <v>0</v>
          </cell>
          <cell r="N12331">
            <v>3000</v>
          </cell>
          <cell r="O12331">
            <v>0</v>
          </cell>
        </row>
        <row r="12332">
          <cell r="A12332" t="str">
            <v>680.40.85.680-6350.04</v>
          </cell>
          <cell r="B12332" t="str">
            <v>680</v>
          </cell>
          <cell r="C12332" t="str">
            <v>40</v>
          </cell>
          <cell r="D12332" t="str">
            <v>85</v>
          </cell>
          <cell r="E12332" t="str">
            <v>680</v>
          </cell>
          <cell r="F12332" t="str">
            <v>6350.04</v>
          </cell>
          <cell r="G12332" t="str">
            <v>Maintenance Agreements &amp; Licenses SCADA</v>
          </cell>
          <cell r="H12332">
            <v>28000</v>
          </cell>
          <cell r="I12332">
            <v>0</v>
          </cell>
          <cell r="J12332">
            <v>28000</v>
          </cell>
          <cell r="K12332">
            <v>0</v>
          </cell>
          <cell r="L12332">
            <v>0</v>
          </cell>
          <cell r="M12332">
            <v>1352.11</v>
          </cell>
          <cell r="N12332">
            <v>26647.89</v>
          </cell>
          <cell r="O12332">
            <v>0.05</v>
          </cell>
        </row>
        <row r="12333">
          <cell r="A12333" t="str">
            <v>680.40.85.680-6400.02</v>
          </cell>
          <cell r="B12333" t="str">
            <v>680</v>
          </cell>
          <cell r="C12333" t="str">
            <v>40</v>
          </cell>
          <cell r="D12333" t="str">
            <v>85</v>
          </cell>
          <cell r="E12333" t="str">
            <v>680</v>
          </cell>
          <cell r="F12333" t="str">
            <v>6400.02</v>
          </cell>
          <cell r="G12333" t="str">
            <v>Repairs &amp; Maintenance Minor Equipment/Other</v>
          </cell>
          <cell r="H12333">
            <v>15000</v>
          </cell>
          <cell r="I12333">
            <v>0</v>
          </cell>
          <cell r="J12333">
            <v>15000</v>
          </cell>
          <cell r="K12333">
            <v>0</v>
          </cell>
          <cell r="L12333">
            <v>4117.8</v>
          </cell>
          <cell r="M12333">
            <v>1790.3</v>
          </cell>
          <cell r="N12333">
            <v>9091.9</v>
          </cell>
          <cell r="O12333">
            <v>0.39</v>
          </cell>
        </row>
        <row r="12334">
          <cell r="A12334" t="str">
            <v>680.40.85.680-6400.04</v>
          </cell>
          <cell r="B12334" t="str">
            <v>680</v>
          </cell>
          <cell r="C12334" t="str">
            <v>40</v>
          </cell>
          <cell r="D12334" t="str">
            <v>85</v>
          </cell>
          <cell r="E12334" t="str">
            <v>680</v>
          </cell>
          <cell r="F12334" t="str">
            <v>6400.04</v>
          </cell>
          <cell r="G12334" t="str">
            <v>Repairs &amp; Maintenance Equipment Rental</v>
          </cell>
          <cell r="H12334">
            <v>5000</v>
          </cell>
          <cell r="I12334">
            <v>0</v>
          </cell>
          <cell r="J12334">
            <v>5000</v>
          </cell>
          <cell r="K12334">
            <v>0</v>
          </cell>
          <cell r="L12334">
            <v>0</v>
          </cell>
          <cell r="M12334">
            <v>174.6</v>
          </cell>
          <cell r="N12334">
            <v>4825.3999999999996</v>
          </cell>
          <cell r="O12334">
            <v>0.03</v>
          </cell>
        </row>
        <row r="12335">
          <cell r="A12335" t="str">
            <v>680.40.85.680-6400.07</v>
          </cell>
          <cell r="B12335" t="str">
            <v>680</v>
          </cell>
          <cell r="C12335" t="str">
            <v>40</v>
          </cell>
          <cell r="D12335" t="str">
            <v>85</v>
          </cell>
          <cell r="E12335" t="str">
            <v>680</v>
          </cell>
          <cell r="F12335" t="str">
            <v>6400.07</v>
          </cell>
          <cell r="G12335" t="str">
            <v>Repairs &amp; Maintenance Radio Communication</v>
          </cell>
          <cell r="H12335">
            <v>500</v>
          </cell>
          <cell r="I12335">
            <v>0</v>
          </cell>
          <cell r="J12335">
            <v>500</v>
          </cell>
          <cell r="K12335">
            <v>0</v>
          </cell>
          <cell r="L12335">
            <v>0</v>
          </cell>
          <cell r="M12335">
            <v>0</v>
          </cell>
          <cell r="N12335">
            <v>500</v>
          </cell>
          <cell r="O12335">
            <v>0</v>
          </cell>
        </row>
        <row r="12336">
          <cell r="A12336" t="str">
            <v>680.40.85.680-6400.09</v>
          </cell>
          <cell r="B12336" t="str">
            <v>680</v>
          </cell>
          <cell r="C12336" t="str">
            <v>40</v>
          </cell>
          <cell r="D12336" t="str">
            <v>85</v>
          </cell>
          <cell r="E12336" t="str">
            <v>680</v>
          </cell>
          <cell r="F12336" t="str">
            <v>6400.09</v>
          </cell>
          <cell r="G12336" t="str">
            <v>Repairs &amp; Maintenance Well</v>
          </cell>
          <cell r="H12336">
            <v>100000</v>
          </cell>
          <cell r="I12336">
            <v>0</v>
          </cell>
          <cell r="J12336">
            <v>100000</v>
          </cell>
          <cell r="K12336">
            <v>0</v>
          </cell>
          <cell r="L12336">
            <v>11986</v>
          </cell>
          <cell r="M12336">
            <v>0</v>
          </cell>
          <cell r="N12336">
            <v>88014</v>
          </cell>
          <cell r="O12336">
            <v>0.12</v>
          </cell>
        </row>
        <row r="12337">
          <cell r="A12337" t="str">
            <v>680.40.85.680-6400.19</v>
          </cell>
          <cell r="B12337" t="str">
            <v>680</v>
          </cell>
          <cell r="C12337" t="str">
            <v>40</v>
          </cell>
          <cell r="D12337" t="str">
            <v>85</v>
          </cell>
          <cell r="E12337" t="str">
            <v>680</v>
          </cell>
          <cell r="F12337" t="str">
            <v>6400.19</v>
          </cell>
          <cell r="G12337" t="str">
            <v>Repairs &amp; Maintenance Testing/Certifications</v>
          </cell>
          <cell r="H12337">
            <v>20000</v>
          </cell>
          <cell r="I12337">
            <v>0</v>
          </cell>
          <cell r="J12337">
            <v>20000</v>
          </cell>
          <cell r="K12337">
            <v>0</v>
          </cell>
          <cell r="L12337">
            <v>0</v>
          </cell>
          <cell r="M12337">
            <v>0</v>
          </cell>
          <cell r="N12337">
            <v>20000</v>
          </cell>
          <cell r="O12337">
            <v>0</v>
          </cell>
        </row>
        <row r="12338">
          <cell r="A12338" t="str">
            <v>680.40.85.680-6600.01</v>
          </cell>
          <cell r="B12338" t="str">
            <v>680</v>
          </cell>
          <cell r="C12338" t="str">
            <v>40</v>
          </cell>
          <cell r="D12338" t="str">
            <v>85</v>
          </cell>
          <cell r="E12338" t="str">
            <v>680</v>
          </cell>
          <cell r="F12338" t="str">
            <v>6600.01</v>
          </cell>
          <cell r="G12338" t="str">
            <v>Administrative Expenses Meetings</v>
          </cell>
          <cell r="H12338">
            <v>250</v>
          </cell>
          <cell r="I12338">
            <v>0</v>
          </cell>
          <cell r="J12338">
            <v>250</v>
          </cell>
          <cell r="K12338">
            <v>0</v>
          </cell>
          <cell r="L12338">
            <v>0</v>
          </cell>
          <cell r="M12338">
            <v>0</v>
          </cell>
          <cell r="N12338">
            <v>250</v>
          </cell>
          <cell r="O12338">
            <v>0</v>
          </cell>
        </row>
        <row r="12339">
          <cell r="A12339" t="str">
            <v>680.40.85.680-6600.04</v>
          </cell>
          <cell r="B12339" t="str">
            <v>680</v>
          </cell>
          <cell r="C12339" t="str">
            <v>40</v>
          </cell>
          <cell r="D12339" t="str">
            <v>85</v>
          </cell>
          <cell r="E12339" t="str">
            <v>680</v>
          </cell>
          <cell r="F12339" t="str">
            <v>6600.04</v>
          </cell>
          <cell r="G12339" t="str">
            <v>Administrative Expenses Training/Conferences</v>
          </cell>
          <cell r="H12339">
            <v>4000</v>
          </cell>
          <cell r="I12339">
            <v>0</v>
          </cell>
          <cell r="J12339">
            <v>4000</v>
          </cell>
          <cell r="K12339">
            <v>0</v>
          </cell>
          <cell r="L12339">
            <v>0</v>
          </cell>
          <cell r="M12339">
            <v>1315.2</v>
          </cell>
          <cell r="N12339">
            <v>2684.8</v>
          </cell>
          <cell r="O12339">
            <v>0.33</v>
          </cell>
        </row>
        <row r="12340">
          <cell r="A12340" t="str">
            <v>680.40.85.680-6600.07</v>
          </cell>
          <cell r="B12340" t="str">
            <v>680</v>
          </cell>
          <cell r="C12340" t="str">
            <v>40</v>
          </cell>
          <cell r="D12340" t="str">
            <v>85</v>
          </cell>
          <cell r="E12340" t="str">
            <v>680</v>
          </cell>
          <cell r="F12340" t="str">
            <v>6600.07</v>
          </cell>
          <cell r="G12340" t="str">
            <v>Administrative Expenses Employee Recruitment</v>
          </cell>
          <cell r="H12340">
            <v>0</v>
          </cell>
          <cell r="I12340">
            <v>0</v>
          </cell>
          <cell r="J12340">
            <v>0</v>
          </cell>
          <cell r="K12340">
            <v>0</v>
          </cell>
          <cell r="L12340">
            <v>0</v>
          </cell>
          <cell r="M12340">
            <v>0</v>
          </cell>
          <cell r="N12340">
            <v>0</v>
          </cell>
          <cell r="O12340" t="str">
            <v>+++</v>
          </cell>
        </row>
        <row r="12341">
          <cell r="A12341" t="str">
            <v>680.40.85.680-7000.03</v>
          </cell>
          <cell r="B12341" t="str">
            <v>680</v>
          </cell>
          <cell r="C12341" t="str">
            <v>40</v>
          </cell>
          <cell r="D12341" t="str">
            <v>85</v>
          </cell>
          <cell r="E12341" t="str">
            <v>680</v>
          </cell>
          <cell r="F12341" t="str">
            <v>7000.03</v>
          </cell>
          <cell r="G12341" t="str">
            <v>Capital Outlay Operations Equip-Minor</v>
          </cell>
          <cell r="H12341">
            <v>15769</v>
          </cell>
          <cell r="I12341">
            <v>0</v>
          </cell>
          <cell r="J12341">
            <v>15769</v>
          </cell>
          <cell r="K12341">
            <v>0</v>
          </cell>
          <cell r="L12341">
            <v>0</v>
          </cell>
          <cell r="M12341">
            <v>0</v>
          </cell>
          <cell r="N12341">
            <v>15769</v>
          </cell>
          <cell r="O12341">
            <v>0</v>
          </cell>
        </row>
        <row r="12342">
          <cell r="A12342" t="str">
            <v>680.40.85.680-7000.99</v>
          </cell>
          <cell r="B12342" t="str">
            <v>680</v>
          </cell>
          <cell r="C12342" t="str">
            <v>40</v>
          </cell>
          <cell r="D12342" t="str">
            <v>85</v>
          </cell>
          <cell r="E12342" t="str">
            <v>680</v>
          </cell>
          <cell r="F12342" t="str">
            <v>7000.99</v>
          </cell>
          <cell r="G12342" t="str">
            <v>Capital Outlay General</v>
          </cell>
          <cell r="H12342">
            <v>550000</v>
          </cell>
          <cell r="I12342">
            <v>0</v>
          </cell>
          <cell r="J12342">
            <v>550000</v>
          </cell>
          <cell r="K12342">
            <v>0</v>
          </cell>
          <cell r="L12342">
            <v>183526.37</v>
          </cell>
          <cell r="M12342">
            <v>0</v>
          </cell>
          <cell r="N12342">
            <v>366473.63</v>
          </cell>
          <cell r="O12342">
            <v>0.33</v>
          </cell>
        </row>
        <row r="12343">
          <cell r="A12343" t="str">
            <v>680.40.85.690-5000.01</v>
          </cell>
          <cell r="B12343" t="str">
            <v>680</v>
          </cell>
          <cell r="C12343" t="str">
            <v>40</v>
          </cell>
          <cell r="D12343" t="str">
            <v>85</v>
          </cell>
          <cell r="E12343" t="str">
            <v>690</v>
          </cell>
          <cell r="F12343" t="str">
            <v>5000.01</v>
          </cell>
          <cell r="G12343" t="str">
            <v>Salaries Regular</v>
          </cell>
          <cell r="H12343">
            <v>896023</v>
          </cell>
          <cell r="I12343">
            <v>0</v>
          </cell>
          <cell r="J12343">
            <v>896023</v>
          </cell>
          <cell r="K12343">
            <v>0</v>
          </cell>
          <cell r="L12343">
            <v>0</v>
          </cell>
          <cell r="M12343">
            <v>199507.86</v>
          </cell>
          <cell r="N12343">
            <v>696515.14</v>
          </cell>
          <cell r="O12343">
            <v>0.22</v>
          </cell>
        </row>
        <row r="12344">
          <cell r="A12344" t="str">
            <v>680.40.85.690-5000.02</v>
          </cell>
          <cell r="B12344" t="str">
            <v>680</v>
          </cell>
          <cell r="C12344" t="str">
            <v>40</v>
          </cell>
          <cell r="D12344" t="str">
            <v>85</v>
          </cell>
          <cell r="E12344" t="str">
            <v>690</v>
          </cell>
          <cell r="F12344" t="str">
            <v>5000.02</v>
          </cell>
          <cell r="G12344" t="str">
            <v>Salaries Part Time</v>
          </cell>
          <cell r="H12344">
            <v>0</v>
          </cell>
          <cell r="I12344">
            <v>0</v>
          </cell>
          <cell r="J12344">
            <v>0</v>
          </cell>
          <cell r="K12344">
            <v>0</v>
          </cell>
          <cell r="L12344">
            <v>0</v>
          </cell>
          <cell r="M12344">
            <v>0</v>
          </cell>
          <cell r="N12344">
            <v>0</v>
          </cell>
          <cell r="O12344" t="str">
            <v>+++</v>
          </cell>
        </row>
        <row r="12345">
          <cell r="A12345" t="str">
            <v>680.40.85.690-5000.03</v>
          </cell>
          <cell r="B12345" t="str">
            <v>680</v>
          </cell>
          <cell r="C12345" t="str">
            <v>40</v>
          </cell>
          <cell r="D12345" t="str">
            <v>85</v>
          </cell>
          <cell r="E12345" t="str">
            <v>690</v>
          </cell>
          <cell r="F12345" t="str">
            <v>5000.03</v>
          </cell>
          <cell r="G12345" t="str">
            <v>Salaries Overtime</v>
          </cell>
          <cell r="H12345">
            <v>41200</v>
          </cell>
          <cell r="I12345">
            <v>0</v>
          </cell>
          <cell r="J12345">
            <v>41200</v>
          </cell>
          <cell r="K12345">
            <v>0</v>
          </cell>
          <cell r="L12345">
            <v>0</v>
          </cell>
          <cell r="M12345">
            <v>8372.19</v>
          </cell>
          <cell r="N12345">
            <v>32827.81</v>
          </cell>
          <cell r="O12345">
            <v>0.2</v>
          </cell>
        </row>
        <row r="12346">
          <cell r="A12346" t="str">
            <v>680.40.85.690-5000.04</v>
          </cell>
          <cell r="B12346" t="str">
            <v>680</v>
          </cell>
          <cell r="C12346" t="str">
            <v>40</v>
          </cell>
          <cell r="D12346" t="str">
            <v>85</v>
          </cell>
          <cell r="E12346" t="str">
            <v>690</v>
          </cell>
          <cell r="F12346" t="str">
            <v>5000.04</v>
          </cell>
          <cell r="G12346" t="str">
            <v>Salaries Holiday Pay</v>
          </cell>
          <cell r="H12346">
            <v>1200</v>
          </cell>
          <cell r="I12346">
            <v>0</v>
          </cell>
          <cell r="J12346">
            <v>1200</v>
          </cell>
          <cell r="K12346">
            <v>0</v>
          </cell>
          <cell r="L12346">
            <v>0</v>
          </cell>
          <cell r="M12346">
            <v>0</v>
          </cell>
          <cell r="N12346">
            <v>1200</v>
          </cell>
          <cell r="O12346">
            <v>0</v>
          </cell>
        </row>
        <row r="12347">
          <cell r="A12347" t="str">
            <v>680.40.85.690-5000.06</v>
          </cell>
          <cell r="B12347" t="str">
            <v>680</v>
          </cell>
          <cell r="C12347" t="str">
            <v>40</v>
          </cell>
          <cell r="D12347" t="str">
            <v>85</v>
          </cell>
          <cell r="E12347" t="str">
            <v>690</v>
          </cell>
          <cell r="F12347" t="str">
            <v>5000.06</v>
          </cell>
          <cell r="G12347" t="str">
            <v>Salaries Out of Class</v>
          </cell>
          <cell r="H12347">
            <v>0</v>
          </cell>
          <cell r="I12347">
            <v>0</v>
          </cell>
          <cell r="J12347">
            <v>0</v>
          </cell>
          <cell r="K12347">
            <v>0</v>
          </cell>
          <cell r="L12347">
            <v>0</v>
          </cell>
          <cell r="M12347">
            <v>0</v>
          </cell>
          <cell r="N12347">
            <v>0</v>
          </cell>
          <cell r="O12347" t="str">
            <v>+++</v>
          </cell>
        </row>
        <row r="12348">
          <cell r="A12348" t="str">
            <v>680.40.85.690-5000.07</v>
          </cell>
          <cell r="B12348" t="str">
            <v>680</v>
          </cell>
          <cell r="C12348" t="str">
            <v>40</v>
          </cell>
          <cell r="D12348" t="str">
            <v>85</v>
          </cell>
          <cell r="E12348" t="str">
            <v>690</v>
          </cell>
          <cell r="F12348" t="str">
            <v>5000.07</v>
          </cell>
          <cell r="G12348" t="str">
            <v>Salaries Admin Leave Pay</v>
          </cell>
          <cell r="H12348">
            <v>2060</v>
          </cell>
          <cell r="I12348">
            <v>0</v>
          </cell>
          <cell r="J12348">
            <v>2060</v>
          </cell>
          <cell r="K12348">
            <v>0</v>
          </cell>
          <cell r="L12348">
            <v>0</v>
          </cell>
          <cell r="M12348">
            <v>0</v>
          </cell>
          <cell r="N12348">
            <v>2060</v>
          </cell>
          <cell r="O12348">
            <v>0</v>
          </cell>
        </row>
        <row r="12349">
          <cell r="A12349" t="str">
            <v>680.40.85.690-5000.08</v>
          </cell>
          <cell r="B12349" t="str">
            <v>680</v>
          </cell>
          <cell r="C12349" t="str">
            <v>40</v>
          </cell>
          <cell r="D12349" t="str">
            <v>85</v>
          </cell>
          <cell r="E12349" t="str">
            <v>690</v>
          </cell>
          <cell r="F12349" t="str">
            <v>5000.08</v>
          </cell>
          <cell r="G12349" t="str">
            <v>Salaries Longevity Pay</v>
          </cell>
          <cell r="H12349">
            <v>9281</v>
          </cell>
          <cell r="I12349">
            <v>0</v>
          </cell>
          <cell r="J12349">
            <v>9281</v>
          </cell>
          <cell r="K12349">
            <v>0</v>
          </cell>
          <cell r="L12349">
            <v>0</v>
          </cell>
          <cell r="M12349">
            <v>3226.88</v>
          </cell>
          <cell r="N12349">
            <v>6054.12</v>
          </cell>
          <cell r="O12349">
            <v>0.35</v>
          </cell>
        </row>
        <row r="12350">
          <cell r="A12350" t="str">
            <v>680.40.85.690-5000.10</v>
          </cell>
          <cell r="B12350" t="str">
            <v>680</v>
          </cell>
          <cell r="C12350" t="str">
            <v>40</v>
          </cell>
          <cell r="D12350" t="str">
            <v>85</v>
          </cell>
          <cell r="E12350" t="str">
            <v>690</v>
          </cell>
          <cell r="F12350" t="str">
            <v>5000.10</v>
          </cell>
          <cell r="G12350" t="str">
            <v>Salaries Furloughs</v>
          </cell>
          <cell r="H12350">
            <v>0</v>
          </cell>
          <cell r="I12350">
            <v>0</v>
          </cell>
          <cell r="J12350">
            <v>0</v>
          </cell>
          <cell r="K12350">
            <v>0</v>
          </cell>
          <cell r="L12350">
            <v>0</v>
          </cell>
          <cell r="M12350">
            <v>0</v>
          </cell>
          <cell r="N12350">
            <v>0</v>
          </cell>
          <cell r="O12350" t="str">
            <v>+++</v>
          </cell>
        </row>
        <row r="12351">
          <cell r="A12351" t="str">
            <v>680.40.85.690-5000.11</v>
          </cell>
          <cell r="B12351" t="str">
            <v>680</v>
          </cell>
          <cell r="C12351" t="str">
            <v>40</v>
          </cell>
          <cell r="D12351" t="str">
            <v>85</v>
          </cell>
          <cell r="E12351" t="str">
            <v>690</v>
          </cell>
          <cell r="F12351" t="str">
            <v>5000.11</v>
          </cell>
          <cell r="G12351" t="str">
            <v>Salaries Worker's Comp</v>
          </cell>
          <cell r="H12351">
            <v>0</v>
          </cell>
          <cell r="I12351">
            <v>0</v>
          </cell>
          <cell r="J12351">
            <v>0</v>
          </cell>
          <cell r="K12351">
            <v>0</v>
          </cell>
          <cell r="L12351">
            <v>0</v>
          </cell>
          <cell r="M12351">
            <v>0</v>
          </cell>
          <cell r="N12351">
            <v>0</v>
          </cell>
          <cell r="O12351" t="str">
            <v>+++</v>
          </cell>
        </row>
        <row r="12352">
          <cell r="A12352" t="str">
            <v>680.40.85.690-5000.12</v>
          </cell>
          <cell r="B12352" t="str">
            <v>680</v>
          </cell>
          <cell r="C12352" t="str">
            <v>40</v>
          </cell>
          <cell r="D12352" t="str">
            <v>85</v>
          </cell>
          <cell r="E12352" t="str">
            <v>690</v>
          </cell>
          <cell r="F12352" t="str">
            <v>5000.12</v>
          </cell>
          <cell r="G12352" t="str">
            <v>Salaries Compensated Absences</v>
          </cell>
          <cell r="H12352">
            <v>0</v>
          </cell>
          <cell r="I12352">
            <v>0</v>
          </cell>
          <cell r="J12352">
            <v>0</v>
          </cell>
          <cell r="K12352">
            <v>0</v>
          </cell>
          <cell r="L12352">
            <v>0</v>
          </cell>
          <cell r="M12352">
            <v>0</v>
          </cell>
          <cell r="N12352">
            <v>0</v>
          </cell>
          <cell r="O12352" t="str">
            <v>+++</v>
          </cell>
        </row>
        <row r="12353">
          <cell r="A12353" t="str">
            <v>680.40.85.690-5000.99</v>
          </cell>
          <cell r="B12353" t="str">
            <v>680</v>
          </cell>
          <cell r="C12353" t="str">
            <v>40</v>
          </cell>
          <cell r="D12353" t="str">
            <v>85</v>
          </cell>
          <cell r="E12353" t="str">
            <v>690</v>
          </cell>
          <cell r="F12353" t="str">
            <v>5000.99</v>
          </cell>
          <cell r="G12353" t="str">
            <v>Salaries New Personnel Requests</v>
          </cell>
          <cell r="H12353">
            <v>0</v>
          </cell>
          <cell r="I12353">
            <v>0</v>
          </cell>
          <cell r="J12353">
            <v>0</v>
          </cell>
          <cell r="K12353">
            <v>0</v>
          </cell>
          <cell r="L12353">
            <v>0</v>
          </cell>
          <cell r="M12353">
            <v>0</v>
          </cell>
          <cell r="N12353">
            <v>0</v>
          </cell>
          <cell r="O12353" t="str">
            <v>+++</v>
          </cell>
        </row>
        <row r="12354">
          <cell r="A12354" t="str">
            <v>680.40.85.690-5100.00</v>
          </cell>
          <cell r="B12354" t="str">
            <v>680</v>
          </cell>
          <cell r="C12354" t="str">
            <v>40</v>
          </cell>
          <cell r="D12354" t="str">
            <v>85</v>
          </cell>
          <cell r="E12354" t="str">
            <v>690</v>
          </cell>
          <cell r="F12354" t="str">
            <v>5100.00</v>
          </cell>
          <cell r="G12354" t="str">
            <v>Benefits PERS Pool Liability</v>
          </cell>
          <cell r="H12354">
            <v>166325</v>
          </cell>
          <cell r="I12354">
            <v>0</v>
          </cell>
          <cell r="J12354">
            <v>166325</v>
          </cell>
          <cell r="K12354">
            <v>0</v>
          </cell>
          <cell r="L12354">
            <v>0</v>
          </cell>
          <cell r="M12354">
            <v>38625.839999999997</v>
          </cell>
          <cell r="N12354">
            <v>127699.16</v>
          </cell>
          <cell r="O12354">
            <v>0.23</v>
          </cell>
        </row>
        <row r="12355">
          <cell r="A12355" t="str">
            <v>680.40.85.690-5100.01</v>
          </cell>
          <cell r="B12355" t="str">
            <v>680</v>
          </cell>
          <cell r="C12355" t="str">
            <v>40</v>
          </cell>
          <cell r="D12355" t="str">
            <v>85</v>
          </cell>
          <cell r="E12355" t="str">
            <v>690</v>
          </cell>
          <cell r="F12355" t="str">
            <v>5100.01</v>
          </cell>
          <cell r="G12355" t="str">
            <v>Benefits Retirement</v>
          </cell>
          <cell r="H12355">
            <v>94870</v>
          </cell>
          <cell r="I12355">
            <v>0</v>
          </cell>
          <cell r="J12355">
            <v>94870</v>
          </cell>
          <cell r="K12355">
            <v>0</v>
          </cell>
          <cell r="L12355">
            <v>0</v>
          </cell>
          <cell r="M12355">
            <v>20166.8</v>
          </cell>
          <cell r="N12355">
            <v>74703.199999999997</v>
          </cell>
          <cell r="O12355">
            <v>0.21</v>
          </cell>
        </row>
        <row r="12356">
          <cell r="A12356" t="str">
            <v>680.40.85.690-5100.02</v>
          </cell>
          <cell r="B12356" t="str">
            <v>680</v>
          </cell>
          <cell r="C12356" t="str">
            <v>40</v>
          </cell>
          <cell r="D12356" t="str">
            <v>85</v>
          </cell>
          <cell r="E12356" t="str">
            <v>690</v>
          </cell>
          <cell r="F12356" t="str">
            <v>5100.02</v>
          </cell>
          <cell r="G12356" t="str">
            <v>Benefits Health Insurance</v>
          </cell>
          <cell r="H12356">
            <v>179550</v>
          </cell>
          <cell r="I12356">
            <v>0</v>
          </cell>
          <cell r="J12356">
            <v>179550</v>
          </cell>
          <cell r="K12356">
            <v>0</v>
          </cell>
          <cell r="L12356">
            <v>0</v>
          </cell>
          <cell r="M12356">
            <v>42098.879999999997</v>
          </cell>
          <cell r="N12356">
            <v>137451.12</v>
          </cell>
          <cell r="O12356">
            <v>0.23</v>
          </cell>
        </row>
        <row r="12357">
          <cell r="A12357" t="str">
            <v>680.40.85.690-5100.03</v>
          </cell>
          <cell r="B12357" t="str">
            <v>680</v>
          </cell>
          <cell r="C12357" t="str">
            <v>40</v>
          </cell>
          <cell r="D12357" t="str">
            <v>85</v>
          </cell>
          <cell r="E12357" t="str">
            <v>690</v>
          </cell>
          <cell r="F12357" t="str">
            <v>5100.03</v>
          </cell>
          <cell r="G12357" t="str">
            <v>Benefits Dental Insurance</v>
          </cell>
          <cell r="H12357">
            <v>15730</v>
          </cell>
          <cell r="I12357">
            <v>0</v>
          </cell>
          <cell r="J12357">
            <v>15730</v>
          </cell>
          <cell r="K12357">
            <v>0</v>
          </cell>
          <cell r="L12357">
            <v>0</v>
          </cell>
          <cell r="M12357">
            <v>3035.92</v>
          </cell>
          <cell r="N12357">
            <v>12694.08</v>
          </cell>
          <cell r="O12357">
            <v>0.19</v>
          </cell>
        </row>
        <row r="12358">
          <cell r="A12358" t="str">
            <v>680.40.85.690-5100.04</v>
          </cell>
          <cell r="B12358" t="str">
            <v>680</v>
          </cell>
          <cell r="C12358" t="str">
            <v>40</v>
          </cell>
          <cell r="D12358" t="str">
            <v>85</v>
          </cell>
          <cell r="E12358" t="str">
            <v>690</v>
          </cell>
          <cell r="F12358" t="str">
            <v>5100.04</v>
          </cell>
          <cell r="G12358" t="str">
            <v>Benefits Vision Insurance</v>
          </cell>
          <cell r="H12358">
            <v>2485</v>
          </cell>
          <cell r="I12358">
            <v>0</v>
          </cell>
          <cell r="J12358">
            <v>2485</v>
          </cell>
          <cell r="K12358">
            <v>0</v>
          </cell>
          <cell r="L12358">
            <v>0</v>
          </cell>
          <cell r="M12358">
            <v>499.53</v>
          </cell>
          <cell r="N12358">
            <v>1985.47</v>
          </cell>
          <cell r="O12358">
            <v>0.2</v>
          </cell>
        </row>
        <row r="12359">
          <cell r="A12359" t="str">
            <v>680.40.85.690-5100.05</v>
          </cell>
          <cell r="B12359" t="str">
            <v>680</v>
          </cell>
          <cell r="C12359" t="str">
            <v>40</v>
          </cell>
          <cell r="D12359" t="str">
            <v>85</v>
          </cell>
          <cell r="E12359" t="str">
            <v>690</v>
          </cell>
          <cell r="F12359" t="str">
            <v>5100.05</v>
          </cell>
          <cell r="G12359" t="str">
            <v>Benefits Life Insurance</v>
          </cell>
          <cell r="H12359">
            <v>1340</v>
          </cell>
          <cell r="I12359">
            <v>0</v>
          </cell>
          <cell r="J12359">
            <v>1340</v>
          </cell>
          <cell r="K12359">
            <v>0</v>
          </cell>
          <cell r="L12359">
            <v>0</v>
          </cell>
          <cell r="M12359">
            <v>271.81</v>
          </cell>
          <cell r="N12359">
            <v>1068.19</v>
          </cell>
          <cell r="O12359">
            <v>0.2</v>
          </cell>
        </row>
        <row r="12360">
          <cell r="A12360" t="str">
            <v>680.40.85.690-5100.06</v>
          </cell>
          <cell r="B12360" t="str">
            <v>680</v>
          </cell>
          <cell r="C12360" t="str">
            <v>40</v>
          </cell>
          <cell r="D12360" t="str">
            <v>85</v>
          </cell>
          <cell r="E12360" t="str">
            <v>690</v>
          </cell>
          <cell r="F12360" t="str">
            <v>5100.06</v>
          </cell>
          <cell r="G12360" t="str">
            <v>Benefits Worker's Comp</v>
          </cell>
          <cell r="H12360">
            <v>28160</v>
          </cell>
          <cell r="I12360">
            <v>0</v>
          </cell>
          <cell r="J12360">
            <v>28160</v>
          </cell>
          <cell r="K12360">
            <v>0</v>
          </cell>
          <cell r="L12360">
            <v>0</v>
          </cell>
          <cell r="M12360">
            <v>0</v>
          </cell>
          <cell r="N12360">
            <v>28160</v>
          </cell>
          <cell r="O12360">
            <v>0</v>
          </cell>
        </row>
        <row r="12361">
          <cell r="A12361" t="str">
            <v>680.40.85.690-5100.07</v>
          </cell>
          <cell r="B12361" t="str">
            <v>680</v>
          </cell>
          <cell r="C12361" t="str">
            <v>40</v>
          </cell>
          <cell r="D12361" t="str">
            <v>85</v>
          </cell>
          <cell r="E12361" t="str">
            <v>690</v>
          </cell>
          <cell r="F12361" t="str">
            <v>5100.07</v>
          </cell>
          <cell r="G12361" t="str">
            <v>Benefits Long Term Disability</v>
          </cell>
          <cell r="H12361">
            <v>4870</v>
          </cell>
          <cell r="I12361">
            <v>0</v>
          </cell>
          <cell r="J12361">
            <v>4870</v>
          </cell>
          <cell r="K12361">
            <v>0</v>
          </cell>
          <cell r="L12361">
            <v>0</v>
          </cell>
          <cell r="M12361">
            <v>797.33</v>
          </cell>
          <cell r="N12361">
            <v>4072.67</v>
          </cell>
          <cell r="O12361">
            <v>0.16</v>
          </cell>
        </row>
        <row r="12362">
          <cell r="A12362" t="str">
            <v>680.40.85.690-5100.08</v>
          </cell>
          <cell r="B12362" t="str">
            <v>680</v>
          </cell>
          <cell r="C12362" t="str">
            <v>40</v>
          </cell>
          <cell r="D12362" t="str">
            <v>85</v>
          </cell>
          <cell r="E12362" t="str">
            <v>690</v>
          </cell>
          <cell r="F12362" t="str">
            <v>5100.08</v>
          </cell>
          <cell r="G12362" t="str">
            <v>Benefits Deferred Compensation</v>
          </cell>
          <cell r="H12362">
            <v>39330</v>
          </cell>
          <cell r="I12362">
            <v>0</v>
          </cell>
          <cell r="J12362">
            <v>39330</v>
          </cell>
          <cell r="K12362">
            <v>0</v>
          </cell>
          <cell r="L12362">
            <v>0</v>
          </cell>
          <cell r="M12362">
            <v>8927.83</v>
          </cell>
          <cell r="N12362">
            <v>30402.17</v>
          </cell>
          <cell r="O12362">
            <v>0.23</v>
          </cell>
        </row>
        <row r="12363">
          <cell r="A12363" t="str">
            <v>680.40.85.690-5100.09</v>
          </cell>
          <cell r="B12363" t="str">
            <v>680</v>
          </cell>
          <cell r="C12363" t="str">
            <v>40</v>
          </cell>
          <cell r="D12363" t="str">
            <v>85</v>
          </cell>
          <cell r="E12363" t="str">
            <v>690</v>
          </cell>
          <cell r="F12363" t="str">
            <v>5100.09</v>
          </cell>
          <cell r="G12363" t="str">
            <v>Benefits Unemployment Insurance</v>
          </cell>
          <cell r="H12363">
            <v>0</v>
          </cell>
          <cell r="I12363">
            <v>0</v>
          </cell>
          <cell r="J12363">
            <v>0</v>
          </cell>
          <cell r="K12363">
            <v>0</v>
          </cell>
          <cell r="L12363">
            <v>0</v>
          </cell>
          <cell r="M12363">
            <v>490.75</v>
          </cell>
          <cell r="N12363">
            <v>-490.75</v>
          </cell>
          <cell r="O12363" t="str">
            <v>+++</v>
          </cell>
        </row>
        <row r="12364">
          <cell r="A12364" t="str">
            <v>680.40.85.690-5100.10</v>
          </cell>
          <cell r="B12364" t="str">
            <v>680</v>
          </cell>
          <cell r="C12364" t="str">
            <v>40</v>
          </cell>
          <cell r="D12364" t="str">
            <v>85</v>
          </cell>
          <cell r="E12364" t="str">
            <v>690</v>
          </cell>
          <cell r="F12364" t="str">
            <v>5100.10</v>
          </cell>
          <cell r="G12364" t="str">
            <v>Benefits Uniform Allowance</v>
          </cell>
          <cell r="H12364">
            <v>0</v>
          </cell>
          <cell r="I12364">
            <v>0</v>
          </cell>
          <cell r="J12364">
            <v>0</v>
          </cell>
          <cell r="K12364">
            <v>0</v>
          </cell>
          <cell r="L12364">
            <v>0</v>
          </cell>
          <cell r="M12364">
            <v>0</v>
          </cell>
          <cell r="N12364">
            <v>0</v>
          </cell>
          <cell r="O12364" t="str">
            <v>+++</v>
          </cell>
        </row>
        <row r="12365">
          <cell r="A12365" t="str">
            <v>680.40.85.690-5100.11</v>
          </cell>
          <cell r="B12365" t="str">
            <v>680</v>
          </cell>
          <cell r="C12365" t="str">
            <v>40</v>
          </cell>
          <cell r="D12365" t="str">
            <v>85</v>
          </cell>
          <cell r="E12365" t="str">
            <v>690</v>
          </cell>
          <cell r="F12365" t="str">
            <v>5100.11</v>
          </cell>
          <cell r="G12365" t="str">
            <v>Benefits Medicare</v>
          </cell>
          <cell r="H12365">
            <v>13990</v>
          </cell>
          <cell r="I12365">
            <v>0</v>
          </cell>
          <cell r="J12365">
            <v>13990</v>
          </cell>
          <cell r="K12365">
            <v>0</v>
          </cell>
          <cell r="L12365">
            <v>0</v>
          </cell>
          <cell r="M12365">
            <v>2921.21</v>
          </cell>
          <cell r="N12365">
            <v>11068.79</v>
          </cell>
          <cell r="O12365">
            <v>0.21</v>
          </cell>
        </row>
        <row r="12366">
          <cell r="A12366" t="str">
            <v>680.40.85.690-5100.12</v>
          </cell>
          <cell r="B12366" t="str">
            <v>680</v>
          </cell>
          <cell r="C12366" t="str">
            <v>40</v>
          </cell>
          <cell r="D12366" t="str">
            <v>85</v>
          </cell>
          <cell r="E12366" t="str">
            <v>690</v>
          </cell>
          <cell r="F12366" t="str">
            <v>5100.12</v>
          </cell>
          <cell r="G12366" t="str">
            <v>Benefits Annual Physical Exam</v>
          </cell>
          <cell r="H12366">
            <v>1000</v>
          </cell>
          <cell r="I12366">
            <v>0</v>
          </cell>
          <cell r="J12366">
            <v>1000</v>
          </cell>
          <cell r="K12366">
            <v>0</v>
          </cell>
          <cell r="L12366">
            <v>0</v>
          </cell>
          <cell r="M12366">
            <v>0</v>
          </cell>
          <cell r="N12366">
            <v>1000</v>
          </cell>
          <cell r="O12366">
            <v>0</v>
          </cell>
        </row>
        <row r="12367">
          <cell r="A12367" t="str">
            <v>680.40.85.690-5100.15</v>
          </cell>
          <cell r="B12367" t="str">
            <v>680</v>
          </cell>
          <cell r="C12367" t="str">
            <v>40</v>
          </cell>
          <cell r="D12367" t="str">
            <v>85</v>
          </cell>
          <cell r="E12367" t="str">
            <v>690</v>
          </cell>
          <cell r="F12367" t="str">
            <v>5100.15</v>
          </cell>
          <cell r="G12367" t="str">
            <v>Benefits Cell Phone Allowance</v>
          </cell>
          <cell r="H12367">
            <v>540</v>
          </cell>
          <cell r="I12367">
            <v>0</v>
          </cell>
          <cell r="J12367">
            <v>540</v>
          </cell>
          <cell r="K12367">
            <v>0</v>
          </cell>
          <cell r="L12367">
            <v>0</v>
          </cell>
          <cell r="M12367">
            <v>135</v>
          </cell>
          <cell r="N12367">
            <v>405</v>
          </cell>
          <cell r="O12367">
            <v>0.25</v>
          </cell>
        </row>
        <row r="12368">
          <cell r="A12368" t="str">
            <v>680.40.85.690-5100.17</v>
          </cell>
          <cell r="B12368" t="str">
            <v>680</v>
          </cell>
          <cell r="C12368" t="str">
            <v>40</v>
          </cell>
          <cell r="D12368" t="str">
            <v>85</v>
          </cell>
          <cell r="E12368" t="str">
            <v>690</v>
          </cell>
          <cell r="F12368" t="str">
            <v>5100.17</v>
          </cell>
          <cell r="G12368" t="str">
            <v>Benefits Other Post Employment Benefits</v>
          </cell>
          <cell r="H12368">
            <v>0</v>
          </cell>
          <cell r="I12368">
            <v>0</v>
          </cell>
          <cell r="J12368">
            <v>0</v>
          </cell>
          <cell r="K12368">
            <v>0</v>
          </cell>
          <cell r="L12368">
            <v>0</v>
          </cell>
          <cell r="M12368">
            <v>0</v>
          </cell>
          <cell r="N12368">
            <v>0</v>
          </cell>
          <cell r="O12368" t="str">
            <v>+++</v>
          </cell>
        </row>
        <row r="12369">
          <cell r="A12369" t="str">
            <v>680.40.85.690-6000.09</v>
          </cell>
          <cell r="B12369" t="str">
            <v>680</v>
          </cell>
          <cell r="C12369" t="str">
            <v>40</v>
          </cell>
          <cell r="D12369" t="str">
            <v>85</v>
          </cell>
          <cell r="E12369" t="str">
            <v>690</v>
          </cell>
          <cell r="F12369" t="str">
            <v>6000.09</v>
          </cell>
          <cell r="G12369" t="str">
            <v>Professional Services Uniform</v>
          </cell>
          <cell r="H12369">
            <v>3000</v>
          </cell>
          <cell r="I12369">
            <v>0</v>
          </cell>
          <cell r="J12369">
            <v>3000</v>
          </cell>
          <cell r="K12369">
            <v>0</v>
          </cell>
          <cell r="L12369">
            <v>0</v>
          </cell>
          <cell r="M12369">
            <v>544.91</v>
          </cell>
          <cell r="N12369">
            <v>2455.09</v>
          </cell>
          <cell r="O12369">
            <v>0.18</v>
          </cell>
        </row>
        <row r="12370">
          <cell r="A12370" t="str">
            <v>680.40.85.690-6200.02</v>
          </cell>
          <cell r="B12370" t="str">
            <v>680</v>
          </cell>
          <cell r="C12370" t="str">
            <v>40</v>
          </cell>
          <cell r="D12370" t="str">
            <v>85</v>
          </cell>
          <cell r="E12370" t="str">
            <v>690</v>
          </cell>
          <cell r="F12370" t="str">
            <v>6200.02</v>
          </cell>
          <cell r="G12370" t="str">
            <v>Supplies Special Department</v>
          </cell>
          <cell r="H12370">
            <v>10000</v>
          </cell>
          <cell r="I12370">
            <v>0</v>
          </cell>
          <cell r="J12370">
            <v>10000</v>
          </cell>
          <cell r="K12370">
            <v>0</v>
          </cell>
          <cell r="L12370">
            <v>2850.69</v>
          </cell>
          <cell r="M12370">
            <v>1414.09</v>
          </cell>
          <cell r="N12370">
            <v>5735.22</v>
          </cell>
          <cell r="O12370">
            <v>0.43</v>
          </cell>
        </row>
        <row r="12371">
          <cell r="A12371" t="str">
            <v>680.40.85.690-6200.05</v>
          </cell>
          <cell r="B12371" t="str">
            <v>680</v>
          </cell>
          <cell r="C12371" t="str">
            <v>40</v>
          </cell>
          <cell r="D12371" t="str">
            <v>85</v>
          </cell>
          <cell r="E12371" t="str">
            <v>690</v>
          </cell>
          <cell r="F12371" t="str">
            <v>6200.05</v>
          </cell>
          <cell r="G12371" t="str">
            <v>Supplies Gasoline</v>
          </cell>
          <cell r="H12371">
            <v>27000</v>
          </cell>
          <cell r="I12371">
            <v>0</v>
          </cell>
          <cell r="J12371">
            <v>27000</v>
          </cell>
          <cell r="K12371">
            <v>0</v>
          </cell>
          <cell r="L12371">
            <v>0</v>
          </cell>
          <cell r="M12371">
            <v>0</v>
          </cell>
          <cell r="N12371">
            <v>27000</v>
          </cell>
          <cell r="O12371">
            <v>0</v>
          </cell>
        </row>
        <row r="12372">
          <cell r="A12372" t="str">
            <v>680.40.85.690-6200.12</v>
          </cell>
          <cell r="B12372" t="str">
            <v>680</v>
          </cell>
          <cell r="C12372" t="str">
            <v>40</v>
          </cell>
          <cell r="D12372" t="str">
            <v>85</v>
          </cell>
          <cell r="E12372" t="str">
            <v>690</v>
          </cell>
          <cell r="F12372" t="str">
            <v>6200.12</v>
          </cell>
          <cell r="G12372" t="str">
            <v>Supplies CNG</v>
          </cell>
          <cell r="H12372">
            <v>5000</v>
          </cell>
          <cell r="I12372">
            <v>0</v>
          </cell>
          <cell r="J12372">
            <v>5000</v>
          </cell>
          <cell r="K12372">
            <v>0</v>
          </cell>
          <cell r="L12372">
            <v>0</v>
          </cell>
          <cell r="M12372">
            <v>131.47999999999999</v>
          </cell>
          <cell r="N12372">
            <v>4868.5200000000004</v>
          </cell>
          <cell r="O12372">
            <v>0.03</v>
          </cell>
        </row>
        <row r="12373">
          <cell r="A12373" t="str">
            <v>680.40.85.690-6280.14</v>
          </cell>
          <cell r="B12373" t="str">
            <v>680</v>
          </cell>
          <cell r="C12373" t="str">
            <v>40</v>
          </cell>
          <cell r="D12373" t="str">
            <v>85</v>
          </cell>
          <cell r="E12373" t="str">
            <v>690</v>
          </cell>
          <cell r="F12373" t="str">
            <v>6280.14</v>
          </cell>
          <cell r="G12373" t="str">
            <v>Supplies-Public Works Protective Clothing</v>
          </cell>
          <cell r="H12373">
            <v>3000</v>
          </cell>
          <cell r="I12373">
            <v>0</v>
          </cell>
          <cell r="J12373">
            <v>3000</v>
          </cell>
          <cell r="K12373">
            <v>0</v>
          </cell>
          <cell r="L12373">
            <v>0</v>
          </cell>
          <cell r="M12373">
            <v>1485.81</v>
          </cell>
          <cell r="N12373">
            <v>1514.19</v>
          </cell>
          <cell r="O12373">
            <v>0.5</v>
          </cell>
        </row>
        <row r="12374">
          <cell r="A12374" t="str">
            <v>680.40.85.690-6280.30</v>
          </cell>
          <cell r="B12374" t="str">
            <v>680</v>
          </cell>
          <cell r="C12374" t="str">
            <v>40</v>
          </cell>
          <cell r="D12374" t="str">
            <v>85</v>
          </cell>
          <cell r="E12374" t="str">
            <v>690</v>
          </cell>
          <cell r="F12374" t="str">
            <v>6280.30</v>
          </cell>
          <cell r="G12374" t="str">
            <v>Supplies-Public Works Automated &amp; Hand Tools</v>
          </cell>
          <cell r="H12374">
            <v>20000</v>
          </cell>
          <cell r="I12374">
            <v>0</v>
          </cell>
          <cell r="J12374">
            <v>20000</v>
          </cell>
          <cell r="K12374">
            <v>0</v>
          </cell>
          <cell r="L12374">
            <v>0</v>
          </cell>
          <cell r="M12374">
            <v>1130.73</v>
          </cell>
          <cell r="N12374">
            <v>18869.27</v>
          </cell>
          <cell r="O12374">
            <v>0.06</v>
          </cell>
        </row>
        <row r="12375">
          <cell r="A12375" t="str">
            <v>680.40.85.690-6280.32</v>
          </cell>
          <cell r="B12375" t="str">
            <v>680</v>
          </cell>
          <cell r="C12375" t="str">
            <v>40</v>
          </cell>
          <cell r="D12375" t="str">
            <v>85</v>
          </cell>
          <cell r="E12375" t="str">
            <v>690</v>
          </cell>
          <cell r="F12375" t="str">
            <v>6280.32</v>
          </cell>
          <cell r="G12375" t="str">
            <v>Supplies-Public Works Water Distribution System</v>
          </cell>
          <cell r="H12375">
            <v>75000</v>
          </cell>
          <cell r="I12375">
            <v>3679</v>
          </cell>
          <cell r="J12375">
            <v>78679</v>
          </cell>
          <cell r="K12375">
            <v>0</v>
          </cell>
          <cell r="L12375">
            <v>20857.57</v>
          </cell>
          <cell r="M12375">
            <v>11706.2</v>
          </cell>
          <cell r="N12375">
            <v>46115.23</v>
          </cell>
          <cell r="O12375">
            <v>0.41</v>
          </cell>
        </row>
        <row r="12376">
          <cell r="A12376" t="str">
            <v>680.40.85.690-6280.33</v>
          </cell>
          <cell r="B12376" t="str">
            <v>680</v>
          </cell>
          <cell r="C12376" t="str">
            <v>40</v>
          </cell>
          <cell r="D12376" t="str">
            <v>85</v>
          </cell>
          <cell r="E12376" t="str">
            <v>690</v>
          </cell>
          <cell r="F12376" t="str">
            <v>6280.33</v>
          </cell>
          <cell r="G12376" t="str">
            <v>Supplies-Public Works Fire Hydrants</v>
          </cell>
          <cell r="H12376">
            <v>25000</v>
          </cell>
          <cell r="I12376">
            <v>0</v>
          </cell>
          <cell r="J12376">
            <v>25000</v>
          </cell>
          <cell r="K12376">
            <v>0</v>
          </cell>
          <cell r="L12376">
            <v>0</v>
          </cell>
          <cell r="M12376">
            <v>0</v>
          </cell>
          <cell r="N12376">
            <v>25000</v>
          </cell>
          <cell r="O12376">
            <v>0</v>
          </cell>
        </row>
        <row r="12377">
          <cell r="A12377" t="str">
            <v>680.40.85.690-6300.01</v>
          </cell>
          <cell r="B12377" t="str">
            <v>680</v>
          </cell>
          <cell r="C12377" t="str">
            <v>40</v>
          </cell>
          <cell r="D12377" t="str">
            <v>85</v>
          </cell>
          <cell r="E12377" t="str">
            <v>690</v>
          </cell>
          <cell r="F12377" t="str">
            <v>6300.01</v>
          </cell>
          <cell r="G12377" t="str">
            <v>Dues &amp; Subscriptions Memberships</v>
          </cell>
          <cell r="H12377">
            <v>1000</v>
          </cell>
          <cell r="I12377">
            <v>0</v>
          </cell>
          <cell r="J12377">
            <v>1000</v>
          </cell>
          <cell r="K12377">
            <v>0</v>
          </cell>
          <cell r="L12377">
            <v>0</v>
          </cell>
          <cell r="M12377">
            <v>1900.15</v>
          </cell>
          <cell r="N12377">
            <v>-900.15</v>
          </cell>
          <cell r="O12377">
            <v>1.9</v>
          </cell>
        </row>
        <row r="12378">
          <cell r="A12378" t="str">
            <v>680.40.85.690-6350.03</v>
          </cell>
          <cell r="B12378" t="str">
            <v>680</v>
          </cell>
          <cell r="C12378" t="str">
            <v>40</v>
          </cell>
          <cell r="D12378" t="str">
            <v>85</v>
          </cell>
          <cell r="E12378" t="str">
            <v>690</v>
          </cell>
          <cell r="F12378" t="str">
            <v>6350.03</v>
          </cell>
          <cell r="G12378" t="str">
            <v>Maintenance Agreements &amp; Licenses Maintenance Agreements</v>
          </cell>
          <cell r="H12378">
            <v>15000</v>
          </cell>
          <cell r="I12378">
            <v>0</v>
          </cell>
          <cell r="J12378">
            <v>15000</v>
          </cell>
          <cell r="K12378">
            <v>0</v>
          </cell>
          <cell r="L12378">
            <v>0</v>
          </cell>
          <cell r="M12378">
            <v>0</v>
          </cell>
          <cell r="N12378">
            <v>15000</v>
          </cell>
          <cell r="O12378">
            <v>0</v>
          </cell>
        </row>
        <row r="12379">
          <cell r="A12379" t="str">
            <v>680.40.85.690-6400.02</v>
          </cell>
          <cell r="B12379" t="str">
            <v>680</v>
          </cell>
          <cell r="C12379" t="str">
            <v>40</v>
          </cell>
          <cell r="D12379" t="str">
            <v>85</v>
          </cell>
          <cell r="E12379" t="str">
            <v>690</v>
          </cell>
          <cell r="F12379" t="str">
            <v>6400.02</v>
          </cell>
          <cell r="G12379" t="str">
            <v>Repairs &amp; Maintenance Minor Equipment/Other</v>
          </cell>
          <cell r="H12379">
            <v>15000</v>
          </cell>
          <cell r="I12379">
            <v>0</v>
          </cell>
          <cell r="J12379">
            <v>15000</v>
          </cell>
          <cell r="K12379">
            <v>0</v>
          </cell>
          <cell r="L12379">
            <v>1965.32</v>
          </cell>
          <cell r="M12379">
            <v>8090.65</v>
          </cell>
          <cell r="N12379">
            <v>4944.03</v>
          </cell>
          <cell r="O12379">
            <v>0.67</v>
          </cell>
        </row>
        <row r="12380">
          <cell r="A12380" t="str">
            <v>680.40.85.690-6400.04</v>
          </cell>
          <cell r="B12380" t="str">
            <v>680</v>
          </cell>
          <cell r="C12380" t="str">
            <v>40</v>
          </cell>
          <cell r="D12380" t="str">
            <v>85</v>
          </cell>
          <cell r="E12380" t="str">
            <v>690</v>
          </cell>
          <cell r="F12380" t="str">
            <v>6400.04</v>
          </cell>
          <cell r="G12380" t="str">
            <v>Repairs &amp; Maintenance Equipment Rental</v>
          </cell>
          <cell r="H12380">
            <v>3000</v>
          </cell>
          <cell r="I12380">
            <v>0</v>
          </cell>
          <cell r="J12380">
            <v>3000</v>
          </cell>
          <cell r="K12380">
            <v>0</v>
          </cell>
          <cell r="L12380">
            <v>0</v>
          </cell>
          <cell r="M12380">
            <v>1135.6099999999999</v>
          </cell>
          <cell r="N12380">
            <v>1864.39</v>
          </cell>
          <cell r="O12380">
            <v>0.38</v>
          </cell>
        </row>
        <row r="12381">
          <cell r="A12381" t="str">
            <v>680.40.85.690-6400.07</v>
          </cell>
          <cell r="B12381" t="str">
            <v>680</v>
          </cell>
          <cell r="C12381" t="str">
            <v>40</v>
          </cell>
          <cell r="D12381" t="str">
            <v>85</v>
          </cell>
          <cell r="E12381" t="str">
            <v>690</v>
          </cell>
          <cell r="F12381" t="str">
            <v>6400.07</v>
          </cell>
          <cell r="G12381" t="str">
            <v>Repairs &amp; Maintenance Radio Communication</v>
          </cell>
          <cell r="H12381">
            <v>500</v>
          </cell>
          <cell r="I12381">
            <v>0</v>
          </cell>
          <cell r="J12381">
            <v>500</v>
          </cell>
          <cell r="K12381">
            <v>0</v>
          </cell>
          <cell r="L12381">
            <v>0</v>
          </cell>
          <cell r="M12381">
            <v>0</v>
          </cell>
          <cell r="N12381">
            <v>500</v>
          </cell>
          <cell r="O12381">
            <v>0</v>
          </cell>
        </row>
        <row r="12382">
          <cell r="A12382" t="str">
            <v>680.40.85.690-6600.01</v>
          </cell>
          <cell r="B12382" t="str">
            <v>680</v>
          </cell>
          <cell r="C12382" t="str">
            <v>40</v>
          </cell>
          <cell r="D12382" t="str">
            <v>85</v>
          </cell>
          <cell r="E12382" t="str">
            <v>690</v>
          </cell>
          <cell r="F12382" t="str">
            <v>6600.01</v>
          </cell>
          <cell r="G12382" t="str">
            <v>Administrative Expenses Meetings</v>
          </cell>
          <cell r="H12382">
            <v>500</v>
          </cell>
          <cell r="I12382">
            <v>0</v>
          </cell>
          <cell r="J12382">
            <v>500</v>
          </cell>
          <cell r="K12382">
            <v>0</v>
          </cell>
          <cell r="L12382">
            <v>0</v>
          </cell>
          <cell r="M12382">
            <v>61.54</v>
          </cell>
          <cell r="N12382">
            <v>438.46</v>
          </cell>
          <cell r="O12382">
            <v>0.12</v>
          </cell>
        </row>
        <row r="12383">
          <cell r="A12383" t="str">
            <v>680.40.85.690-6600.04</v>
          </cell>
          <cell r="B12383" t="str">
            <v>680</v>
          </cell>
          <cell r="C12383" t="str">
            <v>40</v>
          </cell>
          <cell r="D12383" t="str">
            <v>85</v>
          </cell>
          <cell r="E12383" t="str">
            <v>690</v>
          </cell>
          <cell r="F12383" t="str">
            <v>6600.04</v>
          </cell>
          <cell r="G12383" t="str">
            <v>Administrative Expenses Training/Conferences</v>
          </cell>
          <cell r="H12383">
            <v>5500</v>
          </cell>
          <cell r="I12383">
            <v>0</v>
          </cell>
          <cell r="J12383">
            <v>5500</v>
          </cell>
          <cell r="K12383">
            <v>0</v>
          </cell>
          <cell r="L12383">
            <v>0</v>
          </cell>
          <cell r="M12383">
            <v>1195.2</v>
          </cell>
          <cell r="N12383">
            <v>4304.8</v>
          </cell>
          <cell r="O12383">
            <v>0.22</v>
          </cell>
        </row>
        <row r="12384">
          <cell r="A12384" t="str">
            <v>680.40.85.690-6600.07</v>
          </cell>
          <cell r="B12384" t="str">
            <v>680</v>
          </cell>
          <cell r="C12384" t="str">
            <v>40</v>
          </cell>
          <cell r="D12384" t="str">
            <v>85</v>
          </cell>
          <cell r="E12384" t="str">
            <v>690</v>
          </cell>
          <cell r="F12384" t="str">
            <v>6600.07</v>
          </cell>
          <cell r="G12384" t="str">
            <v>Administrative Expenses Employee Recruitment</v>
          </cell>
          <cell r="H12384">
            <v>0</v>
          </cell>
          <cell r="I12384">
            <v>0</v>
          </cell>
          <cell r="J12384">
            <v>0</v>
          </cell>
          <cell r="K12384">
            <v>0</v>
          </cell>
          <cell r="L12384">
            <v>0</v>
          </cell>
          <cell r="M12384">
            <v>0</v>
          </cell>
          <cell r="N12384">
            <v>0</v>
          </cell>
          <cell r="O12384" t="str">
            <v>+++</v>
          </cell>
        </row>
        <row r="12385">
          <cell r="A12385" t="str">
            <v>680.40.85.690-7000.03</v>
          </cell>
          <cell r="B12385" t="str">
            <v>680</v>
          </cell>
          <cell r="C12385" t="str">
            <v>40</v>
          </cell>
          <cell r="D12385" t="str">
            <v>85</v>
          </cell>
          <cell r="E12385" t="str">
            <v>690</v>
          </cell>
          <cell r="F12385" t="str">
            <v>7000.03</v>
          </cell>
          <cell r="G12385" t="str">
            <v>Capital Outlay Operations Equip-Minor</v>
          </cell>
          <cell r="H12385">
            <v>0</v>
          </cell>
          <cell r="I12385">
            <v>0</v>
          </cell>
          <cell r="J12385">
            <v>0</v>
          </cell>
          <cell r="K12385">
            <v>0</v>
          </cell>
          <cell r="L12385">
            <v>92885.1</v>
          </cell>
          <cell r="M12385">
            <v>0</v>
          </cell>
          <cell r="N12385">
            <v>-92885.1</v>
          </cell>
          <cell r="O12385" t="str">
            <v>+++</v>
          </cell>
        </row>
        <row r="12386">
          <cell r="A12386" t="str">
            <v>680.40.85.690-7000.08</v>
          </cell>
          <cell r="B12386" t="str">
            <v>680</v>
          </cell>
          <cell r="C12386" t="str">
            <v>40</v>
          </cell>
          <cell r="D12386" t="str">
            <v>85</v>
          </cell>
          <cell r="E12386" t="str">
            <v>690</v>
          </cell>
          <cell r="F12386" t="str">
            <v>7000.08</v>
          </cell>
          <cell r="G12386" t="str">
            <v>Capital Outlay Computer Software</v>
          </cell>
          <cell r="H12386">
            <v>0</v>
          </cell>
          <cell r="I12386">
            <v>0</v>
          </cell>
          <cell r="J12386">
            <v>0</v>
          </cell>
          <cell r="K12386">
            <v>0</v>
          </cell>
          <cell r="L12386">
            <v>0</v>
          </cell>
          <cell r="M12386">
            <v>0</v>
          </cell>
          <cell r="N12386">
            <v>0</v>
          </cell>
          <cell r="O12386" t="str">
            <v>+++</v>
          </cell>
        </row>
        <row r="12387">
          <cell r="A12387" t="str">
            <v>680.40.85.690-7000.99</v>
          </cell>
          <cell r="B12387" t="str">
            <v>680</v>
          </cell>
          <cell r="C12387" t="str">
            <v>40</v>
          </cell>
          <cell r="D12387" t="str">
            <v>85</v>
          </cell>
          <cell r="E12387" t="str">
            <v>690</v>
          </cell>
          <cell r="F12387" t="str">
            <v>7000.99</v>
          </cell>
          <cell r="G12387" t="str">
            <v>Capital Outlay General</v>
          </cell>
          <cell r="H12387">
            <v>310000</v>
          </cell>
          <cell r="I12387">
            <v>0</v>
          </cell>
          <cell r="J12387">
            <v>310000</v>
          </cell>
          <cell r="K12387">
            <v>0</v>
          </cell>
          <cell r="L12387">
            <v>0</v>
          </cell>
          <cell r="M12387">
            <v>0</v>
          </cell>
          <cell r="N12387">
            <v>310000</v>
          </cell>
          <cell r="O12387">
            <v>0</v>
          </cell>
        </row>
        <row r="12388">
          <cell r="A12388" t="str">
            <v>680.40.85.700-5000.01</v>
          </cell>
          <cell r="B12388" t="str">
            <v>680</v>
          </cell>
          <cell r="C12388" t="str">
            <v>40</v>
          </cell>
          <cell r="D12388" t="str">
            <v>85</v>
          </cell>
          <cell r="E12388" t="str">
            <v>700</v>
          </cell>
          <cell r="F12388" t="str">
            <v>5000.01</v>
          </cell>
          <cell r="G12388" t="str">
            <v>Salaries Regular</v>
          </cell>
          <cell r="H12388">
            <v>487917</v>
          </cell>
          <cell r="I12388">
            <v>0</v>
          </cell>
          <cell r="J12388">
            <v>487917</v>
          </cell>
          <cell r="K12388">
            <v>0</v>
          </cell>
          <cell r="L12388">
            <v>0</v>
          </cell>
          <cell r="M12388">
            <v>112219.17</v>
          </cell>
          <cell r="N12388">
            <v>375697.83</v>
          </cell>
          <cell r="O12388">
            <v>0.23</v>
          </cell>
        </row>
        <row r="12389">
          <cell r="A12389" t="str">
            <v>680.40.85.700-5000.02</v>
          </cell>
          <cell r="B12389" t="str">
            <v>680</v>
          </cell>
          <cell r="C12389" t="str">
            <v>40</v>
          </cell>
          <cell r="D12389" t="str">
            <v>85</v>
          </cell>
          <cell r="E12389" t="str">
            <v>700</v>
          </cell>
          <cell r="F12389" t="str">
            <v>5000.02</v>
          </cell>
          <cell r="G12389" t="str">
            <v>Salaries Part Time</v>
          </cell>
          <cell r="H12389">
            <v>0</v>
          </cell>
          <cell r="I12389">
            <v>0</v>
          </cell>
          <cell r="J12389">
            <v>0</v>
          </cell>
          <cell r="K12389">
            <v>0</v>
          </cell>
          <cell r="L12389">
            <v>0</v>
          </cell>
          <cell r="M12389">
            <v>0</v>
          </cell>
          <cell r="N12389">
            <v>0</v>
          </cell>
          <cell r="O12389" t="str">
            <v>+++</v>
          </cell>
        </row>
        <row r="12390">
          <cell r="A12390" t="str">
            <v>680.40.85.700-5000.03</v>
          </cell>
          <cell r="B12390" t="str">
            <v>680</v>
          </cell>
          <cell r="C12390" t="str">
            <v>40</v>
          </cell>
          <cell r="D12390" t="str">
            <v>85</v>
          </cell>
          <cell r="E12390" t="str">
            <v>700</v>
          </cell>
          <cell r="F12390" t="str">
            <v>5000.03</v>
          </cell>
          <cell r="G12390" t="str">
            <v>Salaries Overtime</v>
          </cell>
          <cell r="H12390">
            <v>25750</v>
          </cell>
          <cell r="I12390">
            <v>0</v>
          </cell>
          <cell r="J12390">
            <v>25750</v>
          </cell>
          <cell r="K12390">
            <v>0</v>
          </cell>
          <cell r="L12390">
            <v>0</v>
          </cell>
          <cell r="M12390">
            <v>2070.06</v>
          </cell>
          <cell r="N12390">
            <v>23679.94</v>
          </cell>
          <cell r="O12390">
            <v>0.08</v>
          </cell>
        </row>
        <row r="12391">
          <cell r="A12391" t="str">
            <v>680.40.85.700-5000.04</v>
          </cell>
          <cell r="B12391" t="str">
            <v>680</v>
          </cell>
          <cell r="C12391" t="str">
            <v>40</v>
          </cell>
          <cell r="D12391" t="str">
            <v>85</v>
          </cell>
          <cell r="E12391" t="str">
            <v>700</v>
          </cell>
          <cell r="F12391" t="str">
            <v>5000.04</v>
          </cell>
          <cell r="G12391" t="str">
            <v>Salaries Holiday Pay</v>
          </cell>
          <cell r="H12391">
            <v>1200</v>
          </cell>
          <cell r="I12391">
            <v>0</v>
          </cell>
          <cell r="J12391">
            <v>1200</v>
          </cell>
          <cell r="K12391">
            <v>0</v>
          </cell>
          <cell r="L12391">
            <v>0</v>
          </cell>
          <cell r="M12391">
            <v>0</v>
          </cell>
          <cell r="N12391">
            <v>1200</v>
          </cell>
          <cell r="O12391">
            <v>0</v>
          </cell>
        </row>
        <row r="12392">
          <cell r="A12392" t="str">
            <v>680.40.85.700-5000.06</v>
          </cell>
          <cell r="B12392" t="str">
            <v>680</v>
          </cell>
          <cell r="C12392" t="str">
            <v>40</v>
          </cell>
          <cell r="D12392" t="str">
            <v>85</v>
          </cell>
          <cell r="E12392" t="str">
            <v>700</v>
          </cell>
          <cell r="F12392" t="str">
            <v>5000.06</v>
          </cell>
          <cell r="G12392" t="str">
            <v>Salaries Out of Class</v>
          </cell>
          <cell r="H12392">
            <v>0</v>
          </cell>
          <cell r="I12392">
            <v>0</v>
          </cell>
          <cell r="J12392">
            <v>0</v>
          </cell>
          <cell r="K12392">
            <v>0</v>
          </cell>
          <cell r="L12392">
            <v>0</v>
          </cell>
          <cell r="M12392">
            <v>0</v>
          </cell>
          <cell r="N12392">
            <v>0</v>
          </cell>
          <cell r="O12392" t="str">
            <v>+++</v>
          </cell>
        </row>
        <row r="12393">
          <cell r="A12393" t="str">
            <v>680.40.85.700-5000.07</v>
          </cell>
          <cell r="B12393" t="str">
            <v>680</v>
          </cell>
          <cell r="C12393" t="str">
            <v>40</v>
          </cell>
          <cell r="D12393" t="str">
            <v>85</v>
          </cell>
          <cell r="E12393" t="str">
            <v>700</v>
          </cell>
          <cell r="F12393" t="str">
            <v>5000.07</v>
          </cell>
          <cell r="G12393" t="str">
            <v>Salaries Admin Leave Pay</v>
          </cell>
          <cell r="H12393">
            <v>1932</v>
          </cell>
          <cell r="I12393">
            <v>0</v>
          </cell>
          <cell r="J12393">
            <v>1932</v>
          </cell>
          <cell r="K12393">
            <v>0</v>
          </cell>
          <cell r="L12393">
            <v>0</v>
          </cell>
          <cell r="M12393">
            <v>0</v>
          </cell>
          <cell r="N12393">
            <v>1932</v>
          </cell>
          <cell r="O12393">
            <v>0</v>
          </cell>
        </row>
        <row r="12394">
          <cell r="A12394" t="str">
            <v>680.40.85.700-5000.08</v>
          </cell>
          <cell r="B12394" t="str">
            <v>680</v>
          </cell>
          <cell r="C12394" t="str">
            <v>40</v>
          </cell>
          <cell r="D12394" t="str">
            <v>85</v>
          </cell>
          <cell r="E12394" t="str">
            <v>700</v>
          </cell>
          <cell r="F12394" t="str">
            <v>5000.08</v>
          </cell>
          <cell r="G12394" t="str">
            <v>Salaries Longevity Pay</v>
          </cell>
          <cell r="H12394">
            <v>4285</v>
          </cell>
          <cell r="I12394">
            <v>0</v>
          </cell>
          <cell r="J12394">
            <v>4285</v>
          </cell>
          <cell r="K12394">
            <v>0</v>
          </cell>
          <cell r="L12394">
            <v>0</v>
          </cell>
          <cell r="M12394">
            <v>874.47</v>
          </cell>
          <cell r="N12394">
            <v>3410.53</v>
          </cell>
          <cell r="O12394">
            <v>0.2</v>
          </cell>
        </row>
        <row r="12395">
          <cell r="A12395" t="str">
            <v>680.40.85.700-5000.10</v>
          </cell>
          <cell r="B12395" t="str">
            <v>680</v>
          </cell>
          <cell r="C12395" t="str">
            <v>40</v>
          </cell>
          <cell r="D12395" t="str">
            <v>85</v>
          </cell>
          <cell r="E12395" t="str">
            <v>700</v>
          </cell>
          <cell r="F12395" t="str">
            <v>5000.10</v>
          </cell>
          <cell r="G12395" t="str">
            <v>Salaries Furloughs</v>
          </cell>
          <cell r="H12395">
            <v>0</v>
          </cell>
          <cell r="I12395">
            <v>0</v>
          </cell>
          <cell r="J12395">
            <v>0</v>
          </cell>
          <cell r="K12395">
            <v>0</v>
          </cell>
          <cell r="L12395">
            <v>0</v>
          </cell>
          <cell r="M12395">
            <v>0</v>
          </cell>
          <cell r="N12395">
            <v>0</v>
          </cell>
          <cell r="O12395" t="str">
            <v>+++</v>
          </cell>
        </row>
        <row r="12396">
          <cell r="A12396" t="str">
            <v>680.40.85.700-5000.11</v>
          </cell>
          <cell r="B12396" t="str">
            <v>680</v>
          </cell>
          <cell r="C12396" t="str">
            <v>40</v>
          </cell>
          <cell r="D12396" t="str">
            <v>85</v>
          </cell>
          <cell r="E12396" t="str">
            <v>700</v>
          </cell>
          <cell r="F12396" t="str">
            <v>5000.11</v>
          </cell>
          <cell r="G12396" t="str">
            <v>Salaries Worker's Comp</v>
          </cell>
          <cell r="H12396">
            <v>0</v>
          </cell>
          <cell r="I12396">
            <v>0</v>
          </cell>
          <cell r="J12396">
            <v>0</v>
          </cell>
          <cell r="K12396">
            <v>0</v>
          </cell>
          <cell r="L12396">
            <v>0</v>
          </cell>
          <cell r="M12396">
            <v>461.11</v>
          </cell>
          <cell r="N12396">
            <v>-461.11</v>
          </cell>
          <cell r="O12396" t="str">
            <v>+++</v>
          </cell>
        </row>
        <row r="12397">
          <cell r="A12397" t="str">
            <v>680.40.85.700-5000.12</v>
          </cell>
          <cell r="B12397" t="str">
            <v>680</v>
          </cell>
          <cell r="C12397" t="str">
            <v>40</v>
          </cell>
          <cell r="D12397" t="str">
            <v>85</v>
          </cell>
          <cell r="E12397" t="str">
            <v>700</v>
          </cell>
          <cell r="F12397" t="str">
            <v>5000.12</v>
          </cell>
          <cell r="G12397" t="str">
            <v>Salaries Compensated Absences</v>
          </cell>
          <cell r="H12397">
            <v>0</v>
          </cell>
          <cell r="I12397">
            <v>0</v>
          </cell>
          <cell r="J12397">
            <v>0</v>
          </cell>
          <cell r="K12397">
            <v>0</v>
          </cell>
          <cell r="L12397">
            <v>0</v>
          </cell>
          <cell r="M12397">
            <v>0</v>
          </cell>
          <cell r="N12397">
            <v>0</v>
          </cell>
          <cell r="O12397" t="str">
            <v>+++</v>
          </cell>
        </row>
        <row r="12398">
          <cell r="A12398" t="str">
            <v>680.40.85.700-5000.99</v>
          </cell>
          <cell r="B12398" t="str">
            <v>680</v>
          </cell>
          <cell r="C12398" t="str">
            <v>40</v>
          </cell>
          <cell r="D12398" t="str">
            <v>85</v>
          </cell>
          <cell r="E12398" t="str">
            <v>700</v>
          </cell>
          <cell r="F12398" t="str">
            <v>5000.99</v>
          </cell>
          <cell r="G12398" t="str">
            <v>Salaries New Personnel Requests</v>
          </cell>
          <cell r="H12398">
            <v>0</v>
          </cell>
          <cell r="I12398">
            <v>0</v>
          </cell>
          <cell r="J12398">
            <v>0</v>
          </cell>
          <cell r="K12398">
            <v>0</v>
          </cell>
          <cell r="L12398">
            <v>0</v>
          </cell>
          <cell r="M12398">
            <v>0</v>
          </cell>
          <cell r="N12398">
            <v>0</v>
          </cell>
          <cell r="O12398" t="str">
            <v>+++</v>
          </cell>
        </row>
        <row r="12399">
          <cell r="A12399" t="str">
            <v>680.40.85.700-5100.00</v>
          </cell>
          <cell r="B12399" t="str">
            <v>680</v>
          </cell>
          <cell r="C12399" t="str">
            <v>40</v>
          </cell>
          <cell r="D12399" t="str">
            <v>85</v>
          </cell>
          <cell r="E12399" t="str">
            <v>700</v>
          </cell>
          <cell r="F12399" t="str">
            <v>5100.00</v>
          </cell>
          <cell r="G12399" t="str">
            <v>Benefits PERS Pool Liability</v>
          </cell>
          <cell r="H12399">
            <v>90685</v>
          </cell>
          <cell r="I12399">
            <v>0</v>
          </cell>
          <cell r="J12399">
            <v>90685</v>
          </cell>
          <cell r="K12399">
            <v>0</v>
          </cell>
          <cell r="L12399">
            <v>0</v>
          </cell>
          <cell r="M12399">
            <v>23081.35</v>
          </cell>
          <cell r="N12399">
            <v>67603.649999999994</v>
          </cell>
          <cell r="O12399">
            <v>0.25</v>
          </cell>
        </row>
        <row r="12400">
          <cell r="A12400" t="str">
            <v>680.40.85.700-5100.01</v>
          </cell>
          <cell r="B12400" t="str">
            <v>680</v>
          </cell>
          <cell r="C12400" t="str">
            <v>40</v>
          </cell>
          <cell r="D12400" t="str">
            <v>85</v>
          </cell>
          <cell r="E12400" t="str">
            <v>700</v>
          </cell>
          <cell r="F12400" t="str">
            <v>5100.01</v>
          </cell>
          <cell r="G12400" t="str">
            <v>Benefits Retirement</v>
          </cell>
          <cell r="H12400">
            <v>47570</v>
          </cell>
          <cell r="I12400">
            <v>0</v>
          </cell>
          <cell r="J12400">
            <v>47570</v>
          </cell>
          <cell r="K12400">
            <v>0</v>
          </cell>
          <cell r="L12400">
            <v>0</v>
          </cell>
          <cell r="M12400">
            <v>11503.09</v>
          </cell>
          <cell r="N12400">
            <v>36066.910000000003</v>
          </cell>
          <cell r="O12400">
            <v>0.24</v>
          </cell>
        </row>
        <row r="12401">
          <cell r="A12401" t="str">
            <v>680.40.85.700-5100.02</v>
          </cell>
          <cell r="B12401" t="str">
            <v>680</v>
          </cell>
          <cell r="C12401" t="str">
            <v>40</v>
          </cell>
          <cell r="D12401" t="str">
            <v>85</v>
          </cell>
          <cell r="E12401" t="str">
            <v>700</v>
          </cell>
          <cell r="F12401" t="str">
            <v>5100.02</v>
          </cell>
          <cell r="G12401" t="str">
            <v>Benefits Health Insurance</v>
          </cell>
          <cell r="H12401">
            <v>91550</v>
          </cell>
          <cell r="I12401">
            <v>0</v>
          </cell>
          <cell r="J12401">
            <v>91550</v>
          </cell>
          <cell r="K12401">
            <v>0</v>
          </cell>
          <cell r="L12401">
            <v>0</v>
          </cell>
          <cell r="M12401">
            <v>23393.26</v>
          </cell>
          <cell r="N12401">
            <v>68156.740000000005</v>
          </cell>
          <cell r="O12401">
            <v>0.26</v>
          </cell>
        </row>
        <row r="12402">
          <cell r="A12402" t="str">
            <v>680.40.85.700-5100.03</v>
          </cell>
          <cell r="B12402" t="str">
            <v>680</v>
          </cell>
          <cell r="C12402" t="str">
            <v>40</v>
          </cell>
          <cell r="D12402" t="str">
            <v>85</v>
          </cell>
          <cell r="E12402" t="str">
            <v>700</v>
          </cell>
          <cell r="F12402" t="str">
            <v>5100.03</v>
          </cell>
          <cell r="G12402" t="str">
            <v>Benefits Dental Insurance</v>
          </cell>
          <cell r="H12402">
            <v>7560</v>
          </cell>
          <cell r="I12402">
            <v>0</v>
          </cell>
          <cell r="J12402">
            <v>7560</v>
          </cell>
          <cell r="K12402">
            <v>0</v>
          </cell>
          <cell r="L12402">
            <v>0</v>
          </cell>
          <cell r="M12402">
            <v>1575.16</v>
          </cell>
          <cell r="N12402">
            <v>5984.84</v>
          </cell>
          <cell r="O12402">
            <v>0.21</v>
          </cell>
        </row>
        <row r="12403">
          <cell r="A12403" t="str">
            <v>680.40.85.700-5100.04</v>
          </cell>
          <cell r="B12403" t="str">
            <v>680</v>
          </cell>
          <cell r="C12403" t="str">
            <v>40</v>
          </cell>
          <cell r="D12403" t="str">
            <v>85</v>
          </cell>
          <cell r="E12403" t="str">
            <v>700</v>
          </cell>
          <cell r="F12403" t="str">
            <v>5100.04</v>
          </cell>
          <cell r="G12403" t="str">
            <v>Benefits Vision Insurance</v>
          </cell>
          <cell r="H12403">
            <v>1210</v>
          </cell>
          <cell r="I12403">
            <v>0</v>
          </cell>
          <cell r="J12403">
            <v>1210</v>
          </cell>
          <cell r="K12403">
            <v>0</v>
          </cell>
          <cell r="L12403">
            <v>0</v>
          </cell>
          <cell r="M12403">
            <v>271.93</v>
          </cell>
          <cell r="N12403">
            <v>938.07</v>
          </cell>
          <cell r="O12403">
            <v>0.22</v>
          </cell>
        </row>
        <row r="12404">
          <cell r="A12404" t="str">
            <v>680.40.85.700-5100.05</v>
          </cell>
          <cell r="B12404" t="str">
            <v>680</v>
          </cell>
          <cell r="C12404" t="str">
            <v>40</v>
          </cell>
          <cell r="D12404" t="str">
            <v>85</v>
          </cell>
          <cell r="E12404" t="str">
            <v>700</v>
          </cell>
          <cell r="F12404" t="str">
            <v>5100.05</v>
          </cell>
          <cell r="G12404" t="str">
            <v>Benefits Life Insurance</v>
          </cell>
          <cell r="H12404">
            <v>610</v>
          </cell>
          <cell r="I12404">
            <v>0</v>
          </cell>
          <cell r="J12404">
            <v>610</v>
          </cell>
          <cell r="K12404">
            <v>0</v>
          </cell>
          <cell r="L12404">
            <v>0</v>
          </cell>
          <cell r="M12404">
            <v>135.07</v>
          </cell>
          <cell r="N12404">
            <v>474.93</v>
          </cell>
          <cell r="O12404">
            <v>0.22</v>
          </cell>
        </row>
        <row r="12405">
          <cell r="A12405" t="str">
            <v>680.40.85.700-5100.06</v>
          </cell>
          <cell r="B12405" t="str">
            <v>680</v>
          </cell>
          <cell r="C12405" t="str">
            <v>40</v>
          </cell>
          <cell r="D12405" t="str">
            <v>85</v>
          </cell>
          <cell r="E12405" t="str">
            <v>700</v>
          </cell>
          <cell r="F12405" t="str">
            <v>5100.06</v>
          </cell>
          <cell r="G12405" t="str">
            <v>Benefits Worker's Comp</v>
          </cell>
          <cell r="H12405">
            <v>19100</v>
          </cell>
          <cell r="I12405">
            <v>0</v>
          </cell>
          <cell r="J12405">
            <v>19100</v>
          </cell>
          <cell r="K12405">
            <v>0</v>
          </cell>
          <cell r="L12405">
            <v>0</v>
          </cell>
          <cell r="M12405">
            <v>0</v>
          </cell>
          <cell r="N12405">
            <v>19100</v>
          </cell>
          <cell r="O12405">
            <v>0</v>
          </cell>
        </row>
        <row r="12406">
          <cell r="A12406" t="str">
            <v>680.40.85.700-5100.07</v>
          </cell>
          <cell r="B12406" t="str">
            <v>680</v>
          </cell>
          <cell r="C12406" t="str">
            <v>40</v>
          </cell>
          <cell r="D12406" t="str">
            <v>85</v>
          </cell>
          <cell r="E12406" t="str">
            <v>700</v>
          </cell>
          <cell r="F12406" t="str">
            <v>5100.07</v>
          </cell>
          <cell r="G12406" t="str">
            <v>Benefits Long Term Disability</v>
          </cell>
          <cell r="H12406">
            <v>2720</v>
          </cell>
          <cell r="I12406">
            <v>0</v>
          </cell>
          <cell r="J12406">
            <v>2720</v>
          </cell>
          <cell r="K12406">
            <v>0</v>
          </cell>
          <cell r="L12406">
            <v>0</v>
          </cell>
          <cell r="M12406">
            <v>506.95</v>
          </cell>
          <cell r="N12406">
            <v>2213.0500000000002</v>
          </cell>
          <cell r="O12406">
            <v>0.19</v>
          </cell>
        </row>
        <row r="12407">
          <cell r="A12407" t="str">
            <v>680.40.85.700-5100.08</v>
          </cell>
          <cell r="B12407" t="str">
            <v>680</v>
          </cell>
          <cell r="C12407" t="str">
            <v>40</v>
          </cell>
          <cell r="D12407" t="str">
            <v>85</v>
          </cell>
          <cell r="E12407" t="str">
            <v>700</v>
          </cell>
          <cell r="F12407" t="str">
            <v>5100.08</v>
          </cell>
          <cell r="G12407" t="str">
            <v>Benefits Deferred Compensation</v>
          </cell>
          <cell r="H12407">
            <v>16710</v>
          </cell>
          <cell r="I12407">
            <v>0</v>
          </cell>
          <cell r="J12407">
            <v>16710</v>
          </cell>
          <cell r="K12407">
            <v>0</v>
          </cell>
          <cell r="L12407">
            <v>0</v>
          </cell>
          <cell r="M12407">
            <v>4170.5</v>
          </cell>
          <cell r="N12407">
            <v>12539.5</v>
          </cell>
          <cell r="O12407">
            <v>0.25</v>
          </cell>
        </row>
        <row r="12408">
          <cell r="A12408" t="str">
            <v>680.40.85.700-5100.09</v>
          </cell>
          <cell r="B12408" t="str">
            <v>680</v>
          </cell>
          <cell r="C12408" t="str">
            <v>40</v>
          </cell>
          <cell r="D12408" t="str">
            <v>85</v>
          </cell>
          <cell r="E12408" t="str">
            <v>700</v>
          </cell>
          <cell r="F12408" t="str">
            <v>5100.09</v>
          </cell>
          <cell r="G12408" t="str">
            <v>Benefits Unemployment Insurance</v>
          </cell>
          <cell r="H12408">
            <v>0</v>
          </cell>
          <cell r="I12408">
            <v>0</v>
          </cell>
          <cell r="J12408">
            <v>0</v>
          </cell>
          <cell r="K12408">
            <v>0</v>
          </cell>
          <cell r="L12408">
            <v>0</v>
          </cell>
          <cell r="M12408">
            <v>0</v>
          </cell>
          <cell r="N12408">
            <v>0</v>
          </cell>
          <cell r="O12408" t="str">
            <v>+++</v>
          </cell>
        </row>
        <row r="12409">
          <cell r="A12409" t="str">
            <v>680.40.85.700-5100.10</v>
          </cell>
          <cell r="B12409" t="str">
            <v>680</v>
          </cell>
          <cell r="C12409" t="str">
            <v>40</v>
          </cell>
          <cell r="D12409" t="str">
            <v>85</v>
          </cell>
          <cell r="E12409" t="str">
            <v>700</v>
          </cell>
          <cell r="F12409" t="str">
            <v>5100.10</v>
          </cell>
          <cell r="G12409" t="str">
            <v>Benefits Uniform Allowance</v>
          </cell>
          <cell r="H12409">
            <v>0</v>
          </cell>
          <cell r="I12409">
            <v>0</v>
          </cell>
          <cell r="J12409">
            <v>0</v>
          </cell>
          <cell r="K12409">
            <v>0</v>
          </cell>
          <cell r="L12409">
            <v>0</v>
          </cell>
          <cell r="M12409">
            <v>0</v>
          </cell>
          <cell r="N12409">
            <v>0</v>
          </cell>
          <cell r="O12409" t="str">
            <v>+++</v>
          </cell>
        </row>
        <row r="12410">
          <cell r="A12410" t="str">
            <v>680.40.85.700-5100.11</v>
          </cell>
          <cell r="B12410" t="str">
            <v>680</v>
          </cell>
          <cell r="C12410" t="str">
            <v>40</v>
          </cell>
          <cell r="D12410" t="str">
            <v>85</v>
          </cell>
          <cell r="E12410" t="str">
            <v>700</v>
          </cell>
          <cell r="F12410" t="str">
            <v>5100.11</v>
          </cell>
          <cell r="G12410" t="str">
            <v>Benefits Medicare</v>
          </cell>
          <cell r="H12410">
            <v>7625</v>
          </cell>
          <cell r="I12410">
            <v>0</v>
          </cell>
          <cell r="J12410">
            <v>7625</v>
          </cell>
          <cell r="K12410">
            <v>0</v>
          </cell>
          <cell r="L12410">
            <v>0</v>
          </cell>
          <cell r="M12410">
            <v>1679.93</v>
          </cell>
          <cell r="N12410">
            <v>5945.07</v>
          </cell>
          <cell r="O12410">
            <v>0.22</v>
          </cell>
        </row>
        <row r="12411">
          <cell r="A12411" t="str">
            <v>680.40.85.700-5100.12</v>
          </cell>
          <cell r="B12411" t="str">
            <v>680</v>
          </cell>
          <cell r="C12411" t="str">
            <v>40</v>
          </cell>
          <cell r="D12411" t="str">
            <v>85</v>
          </cell>
          <cell r="E12411" t="str">
            <v>700</v>
          </cell>
          <cell r="F12411" t="str">
            <v>5100.12</v>
          </cell>
          <cell r="G12411" t="str">
            <v>Benefits Annual Physical Exam</v>
          </cell>
          <cell r="H12411">
            <v>0</v>
          </cell>
          <cell r="I12411">
            <v>0</v>
          </cell>
          <cell r="J12411">
            <v>0</v>
          </cell>
          <cell r="K12411">
            <v>0</v>
          </cell>
          <cell r="L12411">
            <v>0</v>
          </cell>
          <cell r="M12411">
            <v>0</v>
          </cell>
          <cell r="N12411">
            <v>0</v>
          </cell>
          <cell r="O12411" t="str">
            <v>+++</v>
          </cell>
        </row>
        <row r="12412">
          <cell r="A12412" t="str">
            <v>680.40.85.700-5100.15</v>
          </cell>
          <cell r="B12412" t="str">
            <v>680</v>
          </cell>
          <cell r="C12412" t="str">
            <v>40</v>
          </cell>
          <cell r="D12412" t="str">
            <v>85</v>
          </cell>
          <cell r="E12412" t="str">
            <v>700</v>
          </cell>
          <cell r="F12412" t="str">
            <v>5100.15</v>
          </cell>
          <cell r="G12412" t="str">
            <v>Benefits Cell Phone Allowance</v>
          </cell>
          <cell r="H12412">
            <v>540</v>
          </cell>
          <cell r="I12412">
            <v>0</v>
          </cell>
          <cell r="J12412">
            <v>540</v>
          </cell>
          <cell r="K12412">
            <v>0</v>
          </cell>
          <cell r="L12412">
            <v>0</v>
          </cell>
          <cell r="M12412">
            <v>135</v>
          </cell>
          <cell r="N12412">
            <v>405</v>
          </cell>
          <cell r="O12412">
            <v>0.25</v>
          </cell>
        </row>
        <row r="12413">
          <cell r="A12413" t="str">
            <v>680.40.85.700-5100.17</v>
          </cell>
          <cell r="B12413" t="str">
            <v>680</v>
          </cell>
          <cell r="C12413" t="str">
            <v>40</v>
          </cell>
          <cell r="D12413" t="str">
            <v>85</v>
          </cell>
          <cell r="E12413" t="str">
            <v>700</v>
          </cell>
          <cell r="F12413" t="str">
            <v>5100.17</v>
          </cell>
          <cell r="G12413" t="str">
            <v>Benefits Other Post Employment Benefits</v>
          </cell>
          <cell r="H12413">
            <v>0</v>
          </cell>
          <cell r="I12413">
            <v>0</v>
          </cell>
          <cell r="J12413">
            <v>0</v>
          </cell>
          <cell r="K12413">
            <v>0</v>
          </cell>
          <cell r="L12413">
            <v>0</v>
          </cell>
          <cell r="M12413">
            <v>0</v>
          </cell>
          <cell r="N12413">
            <v>0</v>
          </cell>
          <cell r="O12413" t="str">
            <v>+++</v>
          </cell>
        </row>
        <row r="12414">
          <cell r="A12414" t="str">
            <v>680.40.85.700-6000.09</v>
          </cell>
          <cell r="B12414" t="str">
            <v>680</v>
          </cell>
          <cell r="C12414" t="str">
            <v>40</v>
          </cell>
          <cell r="D12414" t="str">
            <v>85</v>
          </cell>
          <cell r="E12414" t="str">
            <v>700</v>
          </cell>
          <cell r="F12414" t="str">
            <v>6000.09</v>
          </cell>
          <cell r="G12414" t="str">
            <v>Professional Services Uniform</v>
          </cell>
          <cell r="H12414">
            <v>1700</v>
          </cell>
          <cell r="I12414">
            <v>0</v>
          </cell>
          <cell r="J12414">
            <v>1700</v>
          </cell>
          <cell r="K12414">
            <v>0</v>
          </cell>
          <cell r="L12414">
            <v>0</v>
          </cell>
          <cell r="M12414">
            <v>266.62</v>
          </cell>
          <cell r="N12414">
            <v>1433.38</v>
          </cell>
          <cell r="O12414">
            <v>0.16</v>
          </cell>
        </row>
        <row r="12415">
          <cell r="A12415" t="str">
            <v>680.40.85.700-6200.02</v>
          </cell>
          <cell r="B12415" t="str">
            <v>680</v>
          </cell>
          <cell r="C12415" t="str">
            <v>40</v>
          </cell>
          <cell r="D12415" t="str">
            <v>85</v>
          </cell>
          <cell r="E12415" t="str">
            <v>700</v>
          </cell>
          <cell r="F12415" t="str">
            <v>6200.02</v>
          </cell>
          <cell r="G12415" t="str">
            <v>Supplies Special Department</v>
          </cell>
          <cell r="H12415">
            <v>7000</v>
          </cell>
          <cell r="I12415">
            <v>0</v>
          </cell>
          <cell r="J12415">
            <v>7000</v>
          </cell>
          <cell r="K12415">
            <v>0</v>
          </cell>
          <cell r="L12415">
            <v>2372.3000000000002</v>
          </cell>
          <cell r="M12415">
            <v>32.799999999999997</v>
          </cell>
          <cell r="N12415">
            <v>4594.8999999999996</v>
          </cell>
          <cell r="O12415">
            <v>0.34</v>
          </cell>
        </row>
        <row r="12416">
          <cell r="A12416" t="str">
            <v>680.40.85.700-6200.05</v>
          </cell>
          <cell r="B12416" t="str">
            <v>680</v>
          </cell>
          <cell r="C12416" t="str">
            <v>40</v>
          </cell>
          <cell r="D12416" t="str">
            <v>85</v>
          </cell>
          <cell r="E12416" t="str">
            <v>700</v>
          </cell>
          <cell r="F12416" t="str">
            <v>6200.05</v>
          </cell>
          <cell r="G12416" t="str">
            <v>Supplies Gasoline</v>
          </cell>
          <cell r="H12416">
            <v>9000</v>
          </cell>
          <cell r="I12416">
            <v>0</v>
          </cell>
          <cell r="J12416">
            <v>9000</v>
          </cell>
          <cell r="K12416">
            <v>0</v>
          </cell>
          <cell r="L12416">
            <v>0</v>
          </cell>
          <cell r="M12416">
            <v>0</v>
          </cell>
          <cell r="N12416">
            <v>9000</v>
          </cell>
          <cell r="O12416">
            <v>0</v>
          </cell>
        </row>
        <row r="12417">
          <cell r="A12417" t="str">
            <v>680.40.85.700-6280.14</v>
          </cell>
          <cell r="B12417" t="str">
            <v>680</v>
          </cell>
          <cell r="C12417" t="str">
            <v>40</v>
          </cell>
          <cell r="D12417" t="str">
            <v>85</v>
          </cell>
          <cell r="E12417" t="str">
            <v>700</v>
          </cell>
          <cell r="F12417" t="str">
            <v>6280.14</v>
          </cell>
          <cell r="G12417" t="str">
            <v>Supplies-Public Works Protective Clothing</v>
          </cell>
          <cell r="H12417">
            <v>2500</v>
          </cell>
          <cell r="I12417">
            <v>0</v>
          </cell>
          <cell r="J12417">
            <v>2500</v>
          </cell>
          <cell r="K12417">
            <v>0</v>
          </cell>
          <cell r="L12417">
            <v>0</v>
          </cell>
          <cell r="M12417">
            <v>378.1</v>
          </cell>
          <cell r="N12417">
            <v>2121.9</v>
          </cell>
          <cell r="O12417">
            <v>0.15</v>
          </cell>
        </row>
        <row r="12418">
          <cell r="A12418" t="str">
            <v>680.40.85.700-6280.30</v>
          </cell>
          <cell r="B12418" t="str">
            <v>680</v>
          </cell>
          <cell r="C12418" t="str">
            <v>40</v>
          </cell>
          <cell r="D12418" t="str">
            <v>85</v>
          </cell>
          <cell r="E12418" t="str">
            <v>700</v>
          </cell>
          <cell r="F12418" t="str">
            <v>6280.30</v>
          </cell>
          <cell r="G12418" t="str">
            <v>Supplies-Public Works Automated &amp; Hand Tools</v>
          </cell>
          <cell r="H12418">
            <v>6000</v>
          </cell>
          <cell r="I12418">
            <v>0</v>
          </cell>
          <cell r="J12418">
            <v>6000</v>
          </cell>
          <cell r="K12418">
            <v>0</v>
          </cell>
          <cell r="L12418">
            <v>0</v>
          </cell>
          <cell r="M12418">
            <v>95.92</v>
          </cell>
          <cell r="N12418">
            <v>5904.08</v>
          </cell>
          <cell r="O12418">
            <v>0.02</v>
          </cell>
        </row>
        <row r="12419">
          <cell r="A12419" t="str">
            <v>680.40.85.700-6280.32</v>
          </cell>
          <cell r="B12419" t="str">
            <v>680</v>
          </cell>
          <cell r="C12419" t="str">
            <v>40</v>
          </cell>
          <cell r="D12419" t="str">
            <v>85</v>
          </cell>
          <cell r="E12419" t="str">
            <v>700</v>
          </cell>
          <cell r="F12419" t="str">
            <v>6280.32</v>
          </cell>
          <cell r="G12419" t="str">
            <v>Supplies-Public Works Water Distribution System</v>
          </cell>
          <cell r="H12419">
            <v>4000</v>
          </cell>
          <cell r="I12419">
            <v>0</v>
          </cell>
          <cell r="J12419">
            <v>4000</v>
          </cell>
          <cell r="K12419">
            <v>0</v>
          </cell>
          <cell r="L12419">
            <v>0</v>
          </cell>
          <cell r="M12419">
            <v>339.69</v>
          </cell>
          <cell r="N12419">
            <v>3660.31</v>
          </cell>
          <cell r="O12419">
            <v>0.08</v>
          </cell>
        </row>
        <row r="12420">
          <cell r="A12420" t="str">
            <v>680.40.85.700-6280.35</v>
          </cell>
          <cell r="B12420" t="str">
            <v>680</v>
          </cell>
          <cell r="C12420" t="str">
            <v>40</v>
          </cell>
          <cell r="D12420" t="str">
            <v>85</v>
          </cell>
          <cell r="E12420" t="str">
            <v>700</v>
          </cell>
          <cell r="F12420" t="str">
            <v>6280.35</v>
          </cell>
          <cell r="G12420" t="str">
            <v>Supplies-Public Works Water Meters &amp; Boxes</v>
          </cell>
          <cell r="H12420">
            <v>700000</v>
          </cell>
          <cell r="I12420">
            <v>16307</v>
          </cell>
          <cell r="J12420">
            <v>716307</v>
          </cell>
          <cell r="K12420">
            <v>0</v>
          </cell>
          <cell r="L12420">
            <v>16305.28</v>
          </cell>
          <cell r="M12420">
            <v>342.07</v>
          </cell>
          <cell r="N12420">
            <v>699659.65</v>
          </cell>
          <cell r="O12420">
            <v>0.02</v>
          </cell>
        </row>
        <row r="12421">
          <cell r="A12421" t="str">
            <v>680.40.85.700-6350.01</v>
          </cell>
          <cell r="B12421" t="str">
            <v>680</v>
          </cell>
          <cell r="C12421" t="str">
            <v>40</v>
          </cell>
          <cell r="D12421" t="str">
            <v>85</v>
          </cell>
          <cell r="E12421" t="str">
            <v>700</v>
          </cell>
          <cell r="F12421" t="str">
            <v>6350.01</v>
          </cell>
          <cell r="G12421" t="str">
            <v>Maintenance Agreements &amp; Licenses License/Software Maintenance</v>
          </cell>
          <cell r="H12421">
            <v>2000</v>
          </cell>
          <cell r="I12421">
            <v>0</v>
          </cell>
          <cell r="J12421">
            <v>2000</v>
          </cell>
          <cell r="K12421">
            <v>0</v>
          </cell>
          <cell r="L12421">
            <v>0</v>
          </cell>
          <cell r="M12421">
            <v>0</v>
          </cell>
          <cell r="N12421">
            <v>2000</v>
          </cell>
          <cell r="O12421">
            <v>0</v>
          </cell>
        </row>
        <row r="12422">
          <cell r="A12422" t="str">
            <v>680.40.85.700-6350.03</v>
          </cell>
          <cell r="B12422" t="str">
            <v>680</v>
          </cell>
          <cell r="C12422" t="str">
            <v>40</v>
          </cell>
          <cell r="D12422" t="str">
            <v>85</v>
          </cell>
          <cell r="E12422" t="str">
            <v>700</v>
          </cell>
          <cell r="F12422" t="str">
            <v>6350.03</v>
          </cell>
          <cell r="G12422" t="str">
            <v>Maintenance Agreements &amp; Licenses Maintenance Agreements</v>
          </cell>
          <cell r="H12422">
            <v>10000</v>
          </cell>
          <cell r="I12422">
            <v>0</v>
          </cell>
          <cell r="J12422">
            <v>10000</v>
          </cell>
          <cell r="K12422">
            <v>0</v>
          </cell>
          <cell r="L12422">
            <v>0</v>
          </cell>
          <cell r="M12422">
            <v>0</v>
          </cell>
          <cell r="N12422">
            <v>10000</v>
          </cell>
          <cell r="O12422">
            <v>0</v>
          </cell>
        </row>
        <row r="12423">
          <cell r="A12423" t="str">
            <v>680.40.85.700-6400.07</v>
          </cell>
          <cell r="B12423" t="str">
            <v>680</v>
          </cell>
          <cell r="C12423" t="str">
            <v>40</v>
          </cell>
          <cell r="D12423" t="str">
            <v>85</v>
          </cell>
          <cell r="E12423" t="str">
            <v>700</v>
          </cell>
          <cell r="F12423" t="str">
            <v>6400.07</v>
          </cell>
          <cell r="G12423" t="str">
            <v>Repairs &amp; Maintenance Radio Communication</v>
          </cell>
          <cell r="H12423">
            <v>500</v>
          </cell>
          <cell r="I12423">
            <v>0</v>
          </cell>
          <cell r="J12423">
            <v>500</v>
          </cell>
          <cell r="K12423">
            <v>0</v>
          </cell>
          <cell r="L12423">
            <v>0</v>
          </cell>
          <cell r="M12423">
            <v>0</v>
          </cell>
          <cell r="N12423">
            <v>500</v>
          </cell>
          <cell r="O12423">
            <v>0</v>
          </cell>
        </row>
        <row r="12424">
          <cell r="A12424" t="str">
            <v>680.40.85.700-6600.01</v>
          </cell>
          <cell r="B12424" t="str">
            <v>680</v>
          </cell>
          <cell r="C12424" t="str">
            <v>40</v>
          </cell>
          <cell r="D12424" t="str">
            <v>85</v>
          </cell>
          <cell r="E12424" t="str">
            <v>700</v>
          </cell>
          <cell r="F12424" t="str">
            <v>6600.01</v>
          </cell>
          <cell r="G12424" t="str">
            <v>Administrative Expenses Meetings</v>
          </cell>
          <cell r="H12424">
            <v>500</v>
          </cell>
          <cell r="I12424">
            <v>0</v>
          </cell>
          <cell r="J12424">
            <v>500</v>
          </cell>
          <cell r="K12424">
            <v>0</v>
          </cell>
          <cell r="L12424">
            <v>0</v>
          </cell>
          <cell r="M12424">
            <v>0</v>
          </cell>
          <cell r="N12424">
            <v>500</v>
          </cell>
          <cell r="O12424">
            <v>0</v>
          </cell>
        </row>
        <row r="12425">
          <cell r="A12425" t="str">
            <v>680.40.85.700-6600.04</v>
          </cell>
          <cell r="B12425" t="str">
            <v>680</v>
          </cell>
          <cell r="C12425" t="str">
            <v>40</v>
          </cell>
          <cell r="D12425" t="str">
            <v>85</v>
          </cell>
          <cell r="E12425" t="str">
            <v>700</v>
          </cell>
          <cell r="F12425" t="str">
            <v>6600.04</v>
          </cell>
          <cell r="G12425" t="str">
            <v>Administrative Expenses Training/Conferences</v>
          </cell>
          <cell r="H12425">
            <v>5500</v>
          </cell>
          <cell r="I12425">
            <v>0</v>
          </cell>
          <cell r="J12425">
            <v>5500</v>
          </cell>
          <cell r="K12425">
            <v>0</v>
          </cell>
          <cell r="L12425">
            <v>0</v>
          </cell>
          <cell r="M12425">
            <v>1195.2</v>
          </cell>
          <cell r="N12425">
            <v>4304.8</v>
          </cell>
          <cell r="O12425">
            <v>0.22</v>
          </cell>
        </row>
        <row r="12426">
          <cell r="A12426" t="str">
            <v>680.40.85.700-7000.03</v>
          </cell>
          <cell r="B12426" t="str">
            <v>680</v>
          </cell>
          <cell r="C12426" t="str">
            <v>40</v>
          </cell>
          <cell r="D12426" t="str">
            <v>85</v>
          </cell>
          <cell r="E12426" t="str">
            <v>700</v>
          </cell>
          <cell r="F12426" t="str">
            <v>7000.03</v>
          </cell>
          <cell r="G12426" t="str">
            <v>Capital Outlay Operations Equip-Minor</v>
          </cell>
          <cell r="H12426">
            <v>0</v>
          </cell>
          <cell r="I12426">
            <v>0</v>
          </cell>
          <cell r="J12426">
            <v>0</v>
          </cell>
          <cell r="K12426">
            <v>0</v>
          </cell>
          <cell r="L12426">
            <v>0</v>
          </cell>
          <cell r="M12426">
            <v>0</v>
          </cell>
          <cell r="N12426">
            <v>0</v>
          </cell>
          <cell r="O12426" t="str">
            <v>+++</v>
          </cell>
        </row>
        <row r="12427">
          <cell r="A12427" t="str">
            <v>680.40.85.700-7000.99</v>
          </cell>
          <cell r="B12427" t="str">
            <v>680</v>
          </cell>
          <cell r="C12427" t="str">
            <v>40</v>
          </cell>
          <cell r="D12427" t="str">
            <v>85</v>
          </cell>
          <cell r="E12427" t="str">
            <v>700</v>
          </cell>
          <cell r="F12427" t="str">
            <v>7000.99</v>
          </cell>
          <cell r="G12427" t="str">
            <v>Capital Outlay General</v>
          </cell>
          <cell r="H12427">
            <v>0</v>
          </cell>
          <cell r="I12427">
            <v>0</v>
          </cell>
          <cell r="J12427">
            <v>0</v>
          </cell>
          <cell r="K12427">
            <v>0</v>
          </cell>
          <cell r="L12427">
            <v>0</v>
          </cell>
          <cell r="M12427">
            <v>0</v>
          </cell>
          <cell r="N12427">
            <v>0</v>
          </cell>
          <cell r="O12427" t="str">
            <v>+++</v>
          </cell>
        </row>
        <row r="12428">
          <cell r="A12428" t="str">
            <v>680.45.40.000-5000.01</v>
          </cell>
          <cell r="B12428" t="str">
            <v>680</v>
          </cell>
          <cell r="C12428" t="str">
            <v>45</v>
          </cell>
          <cell r="D12428" t="str">
            <v>40</v>
          </cell>
          <cell r="E12428" t="str">
            <v>000</v>
          </cell>
          <cell r="F12428" t="str">
            <v>5000.01</v>
          </cell>
          <cell r="G12428" t="str">
            <v>Salaries Regular</v>
          </cell>
          <cell r="H12428">
            <v>0</v>
          </cell>
          <cell r="I12428">
            <v>0</v>
          </cell>
          <cell r="J12428">
            <v>0</v>
          </cell>
          <cell r="K12428">
            <v>0</v>
          </cell>
          <cell r="L12428">
            <v>0</v>
          </cell>
          <cell r="M12428">
            <v>0</v>
          </cell>
          <cell r="N12428">
            <v>0</v>
          </cell>
          <cell r="O12428" t="str">
            <v>+++</v>
          </cell>
        </row>
        <row r="12429">
          <cell r="A12429" t="str">
            <v>680.45.40.000-5000.02</v>
          </cell>
          <cell r="B12429" t="str">
            <v>680</v>
          </cell>
          <cell r="C12429" t="str">
            <v>45</v>
          </cell>
          <cell r="D12429" t="str">
            <v>40</v>
          </cell>
          <cell r="E12429" t="str">
            <v>000</v>
          </cell>
          <cell r="F12429" t="str">
            <v>5000.02</v>
          </cell>
          <cell r="G12429" t="str">
            <v>Salaries Part Time</v>
          </cell>
          <cell r="H12429">
            <v>0</v>
          </cell>
          <cell r="I12429">
            <v>0</v>
          </cell>
          <cell r="J12429">
            <v>0</v>
          </cell>
          <cell r="K12429">
            <v>0</v>
          </cell>
          <cell r="L12429">
            <v>0</v>
          </cell>
          <cell r="M12429">
            <v>0</v>
          </cell>
          <cell r="N12429">
            <v>0</v>
          </cell>
          <cell r="O12429" t="str">
            <v>+++</v>
          </cell>
        </row>
        <row r="12430">
          <cell r="A12430" t="str">
            <v>680.45.40.000-5000.03</v>
          </cell>
          <cell r="B12430" t="str">
            <v>680</v>
          </cell>
          <cell r="C12430" t="str">
            <v>45</v>
          </cell>
          <cell r="D12430" t="str">
            <v>40</v>
          </cell>
          <cell r="E12430" t="str">
            <v>000</v>
          </cell>
          <cell r="F12430" t="str">
            <v>5000.03</v>
          </cell>
          <cell r="G12430" t="str">
            <v>Salaries Overtime</v>
          </cell>
          <cell r="H12430">
            <v>0</v>
          </cell>
          <cell r="I12430">
            <v>0</v>
          </cell>
          <cell r="J12430">
            <v>0</v>
          </cell>
          <cell r="K12430">
            <v>0</v>
          </cell>
          <cell r="L12430">
            <v>0</v>
          </cell>
          <cell r="M12430">
            <v>0</v>
          </cell>
          <cell r="N12430">
            <v>0</v>
          </cell>
          <cell r="O12430" t="str">
            <v>+++</v>
          </cell>
        </row>
        <row r="12431">
          <cell r="A12431" t="str">
            <v>680.45.40.000-5000.04</v>
          </cell>
          <cell r="B12431" t="str">
            <v>680</v>
          </cell>
          <cell r="C12431" t="str">
            <v>45</v>
          </cell>
          <cell r="D12431" t="str">
            <v>40</v>
          </cell>
          <cell r="E12431" t="str">
            <v>000</v>
          </cell>
          <cell r="F12431" t="str">
            <v>5000.04</v>
          </cell>
          <cell r="G12431" t="str">
            <v>Salaries Holiday Pay</v>
          </cell>
          <cell r="H12431">
            <v>0</v>
          </cell>
          <cell r="I12431">
            <v>0</v>
          </cell>
          <cell r="J12431">
            <v>0</v>
          </cell>
          <cell r="K12431">
            <v>0</v>
          </cell>
          <cell r="L12431">
            <v>0</v>
          </cell>
          <cell r="M12431">
            <v>0</v>
          </cell>
          <cell r="N12431">
            <v>0</v>
          </cell>
          <cell r="O12431" t="str">
            <v>+++</v>
          </cell>
        </row>
        <row r="12432">
          <cell r="A12432" t="str">
            <v>680.45.40.000-5000.06</v>
          </cell>
          <cell r="B12432" t="str">
            <v>680</v>
          </cell>
          <cell r="C12432" t="str">
            <v>45</v>
          </cell>
          <cell r="D12432" t="str">
            <v>40</v>
          </cell>
          <cell r="E12432" t="str">
            <v>000</v>
          </cell>
          <cell r="F12432" t="str">
            <v>5000.06</v>
          </cell>
          <cell r="G12432" t="str">
            <v>Salaries Out of Class</v>
          </cell>
          <cell r="H12432">
            <v>0</v>
          </cell>
          <cell r="I12432">
            <v>0</v>
          </cell>
          <cell r="J12432">
            <v>0</v>
          </cell>
          <cell r="K12432">
            <v>0</v>
          </cell>
          <cell r="L12432">
            <v>0</v>
          </cell>
          <cell r="M12432">
            <v>0</v>
          </cell>
          <cell r="N12432">
            <v>0</v>
          </cell>
          <cell r="O12432" t="str">
            <v>+++</v>
          </cell>
        </row>
        <row r="12433">
          <cell r="A12433" t="str">
            <v>680.45.40.000-5000.07</v>
          </cell>
          <cell r="B12433" t="str">
            <v>680</v>
          </cell>
          <cell r="C12433" t="str">
            <v>45</v>
          </cell>
          <cell r="D12433" t="str">
            <v>40</v>
          </cell>
          <cell r="E12433" t="str">
            <v>000</v>
          </cell>
          <cell r="F12433" t="str">
            <v>5000.07</v>
          </cell>
          <cell r="G12433" t="str">
            <v>Salaries Admin Leave Pay</v>
          </cell>
          <cell r="H12433">
            <v>0</v>
          </cell>
          <cell r="I12433">
            <v>0</v>
          </cell>
          <cell r="J12433">
            <v>0</v>
          </cell>
          <cell r="K12433">
            <v>0</v>
          </cell>
          <cell r="L12433">
            <v>0</v>
          </cell>
          <cell r="M12433">
            <v>0</v>
          </cell>
          <cell r="N12433">
            <v>0</v>
          </cell>
          <cell r="O12433" t="str">
            <v>+++</v>
          </cell>
        </row>
        <row r="12434">
          <cell r="A12434" t="str">
            <v>680.45.40.000-5000.08</v>
          </cell>
          <cell r="B12434" t="str">
            <v>680</v>
          </cell>
          <cell r="C12434" t="str">
            <v>45</v>
          </cell>
          <cell r="D12434" t="str">
            <v>40</v>
          </cell>
          <cell r="E12434" t="str">
            <v>000</v>
          </cell>
          <cell r="F12434" t="str">
            <v>5000.08</v>
          </cell>
          <cell r="G12434" t="str">
            <v>Salaries Longevity Pay</v>
          </cell>
          <cell r="H12434">
            <v>0</v>
          </cell>
          <cell r="I12434">
            <v>0</v>
          </cell>
          <cell r="J12434">
            <v>0</v>
          </cell>
          <cell r="K12434">
            <v>0</v>
          </cell>
          <cell r="L12434">
            <v>0</v>
          </cell>
          <cell r="M12434">
            <v>0</v>
          </cell>
          <cell r="N12434">
            <v>0</v>
          </cell>
          <cell r="O12434" t="str">
            <v>+++</v>
          </cell>
        </row>
        <row r="12435">
          <cell r="A12435" t="str">
            <v>680.45.40.000-5000.11</v>
          </cell>
          <cell r="B12435" t="str">
            <v>680</v>
          </cell>
          <cell r="C12435" t="str">
            <v>45</v>
          </cell>
          <cell r="D12435" t="str">
            <v>40</v>
          </cell>
          <cell r="E12435" t="str">
            <v>000</v>
          </cell>
          <cell r="F12435" t="str">
            <v>5000.11</v>
          </cell>
          <cell r="G12435" t="str">
            <v>Salaries Worker's Comp</v>
          </cell>
          <cell r="H12435">
            <v>0</v>
          </cell>
          <cell r="I12435">
            <v>0</v>
          </cell>
          <cell r="J12435">
            <v>0</v>
          </cell>
          <cell r="K12435">
            <v>0</v>
          </cell>
          <cell r="L12435">
            <v>0</v>
          </cell>
          <cell r="M12435">
            <v>0</v>
          </cell>
          <cell r="N12435">
            <v>0</v>
          </cell>
          <cell r="O12435" t="str">
            <v>+++</v>
          </cell>
        </row>
        <row r="12436">
          <cell r="A12436" t="str">
            <v>680.45.40.000-5000.99</v>
          </cell>
          <cell r="B12436" t="str">
            <v>680</v>
          </cell>
          <cell r="C12436" t="str">
            <v>45</v>
          </cell>
          <cell r="D12436" t="str">
            <v>40</v>
          </cell>
          <cell r="E12436" t="str">
            <v>000</v>
          </cell>
          <cell r="F12436" t="str">
            <v>5000.99</v>
          </cell>
          <cell r="G12436" t="str">
            <v>Salaries New Personnel Requests</v>
          </cell>
          <cell r="H12436">
            <v>0</v>
          </cell>
          <cell r="I12436">
            <v>0</v>
          </cell>
          <cell r="J12436">
            <v>0</v>
          </cell>
          <cell r="K12436">
            <v>0</v>
          </cell>
          <cell r="L12436">
            <v>0</v>
          </cell>
          <cell r="M12436">
            <v>0</v>
          </cell>
          <cell r="N12436">
            <v>0</v>
          </cell>
          <cell r="O12436" t="str">
            <v>+++</v>
          </cell>
        </row>
        <row r="12437">
          <cell r="A12437" t="str">
            <v>680.45.40.000-5100.00</v>
          </cell>
          <cell r="B12437" t="str">
            <v>680</v>
          </cell>
          <cell r="C12437" t="str">
            <v>45</v>
          </cell>
          <cell r="D12437" t="str">
            <v>40</v>
          </cell>
          <cell r="E12437" t="str">
            <v>000</v>
          </cell>
          <cell r="F12437" t="str">
            <v>5100.00</v>
          </cell>
          <cell r="G12437" t="str">
            <v>Benefits PERS Pool Liability</v>
          </cell>
          <cell r="H12437">
            <v>0</v>
          </cell>
          <cell r="I12437">
            <v>0</v>
          </cell>
          <cell r="J12437">
            <v>0</v>
          </cell>
          <cell r="K12437">
            <v>0</v>
          </cell>
          <cell r="L12437">
            <v>0</v>
          </cell>
          <cell r="M12437">
            <v>0</v>
          </cell>
          <cell r="N12437">
            <v>0</v>
          </cell>
          <cell r="O12437" t="str">
            <v>+++</v>
          </cell>
        </row>
        <row r="12438">
          <cell r="A12438" t="str">
            <v>680.45.40.000-5100.01</v>
          </cell>
          <cell r="B12438" t="str">
            <v>680</v>
          </cell>
          <cell r="C12438" t="str">
            <v>45</v>
          </cell>
          <cell r="D12438" t="str">
            <v>40</v>
          </cell>
          <cell r="E12438" t="str">
            <v>000</v>
          </cell>
          <cell r="F12438" t="str">
            <v>5100.01</v>
          </cell>
          <cell r="G12438" t="str">
            <v>Benefits Retirement</v>
          </cell>
          <cell r="H12438">
            <v>0</v>
          </cell>
          <cell r="I12438">
            <v>0</v>
          </cell>
          <cell r="J12438">
            <v>0</v>
          </cell>
          <cell r="K12438">
            <v>0</v>
          </cell>
          <cell r="L12438">
            <v>0</v>
          </cell>
          <cell r="M12438">
            <v>0</v>
          </cell>
          <cell r="N12438">
            <v>0</v>
          </cell>
          <cell r="O12438" t="str">
            <v>+++</v>
          </cell>
        </row>
        <row r="12439">
          <cell r="A12439" t="str">
            <v>680.45.40.000-5100.02</v>
          </cell>
          <cell r="B12439" t="str">
            <v>680</v>
          </cell>
          <cell r="C12439" t="str">
            <v>45</v>
          </cell>
          <cell r="D12439" t="str">
            <v>40</v>
          </cell>
          <cell r="E12439" t="str">
            <v>000</v>
          </cell>
          <cell r="F12439" t="str">
            <v>5100.02</v>
          </cell>
          <cell r="G12439" t="str">
            <v>Benefits Health Insurance</v>
          </cell>
          <cell r="H12439">
            <v>0</v>
          </cell>
          <cell r="I12439">
            <v>0</v>
          </cell>
          <cell r="J12439">
            <v>0</v>
          </cell>
          <cell r="K12439">
            <v>0</v>
          </cell>
          <cell r="L12439">
            <v>0</v>
          </cell>
          <cell r="M12439">
            <v>0</v>
          </cell>
          <cell r="N12439">
            <v>0</v>
          </cell>
          <cell r="O12439" t="str">
            <v>+++</v>
          </cell>
        </row>
        <row r="12440">
          <cell r="A12440" t="str">
            <v>680.45.40.000-5100.03</v>
          </cell>
          <cell r="B12440" t="str">
            <v>680</v>
          </cell>
          <cell r="C12440" t="str">
            <v>45</v>
          </cell>
          <cell r="D12440" t="str">
            <v>40</v>
          </cell>
          <cell r="E12440" t="str">
            <v>000</v>
          </cell>
          <cell r="F12440" t="str">
            <v>5100.03</v>
          </cell>
          <cell r="G12440" t="str">
            <v>Benefits Dental Insurance</v>
          </cell>
          <cell r="H12440">
            <v>0</v>
          </cell>
          <cell r="I12440">
            <v>0</v>
          </cell>
          <cell r="J12440">
            <v>0</v>
          </cell>
          <cell r="K12440">
            <v>0</v>
          </cell>
          <cell r="L12440">
            <v>0</v>
          </cell>
          <cell r="M12440">
            <v>0</v>
          </cell>
          <cell r="N12440">
            <v>0</v>
          </cell>
          <cell r="O12440" t="str">
            <v>+++</v>
          </cell>
        </row>
        <row r="12441">
          <cell r="A12441" t="str">
            <v>680.45.40.000-5100.04</v>
          </cell>
          <cell r="B12441" t="str">
            <v>680</v>
          </cell>
          <cell r="C12441" t="str">
            <v>45</v>
          </cell>
          <cell r="D12441" t="str">
            <v>40</v>
          </cell>
          <cell r="E12441" t="str">
            <v>000</v>
          </cell>
          <cell r="F12441" t="str">
            <v>5100.04</v>
          </cell>
          <cell r="G12441" t="str">
            <v>Benefits Vision Insurance</v>
          </cell>
          <cell r="H12441">
            <v>0</v>
          </cell>
          <cell r="I12441">
            <v>0</v>
          </cell>
          <cell r="J12441">
            <v>0</v>
          </cell>
          <cell r="K12441">
            <v>0</v>
          </cell>
          <cell r="L12441">
            <v>0</v>
          </cell>
          <cell r="M12441">
            <v>0</v>
          </cell>
          <cell r="N12441">
            <v>0</v>
          </cell>
          <cell r="O12441" t="str">
            <v>+++</v>
          </cell>
        </row>
        <row r="12442">
          <cell r="A12442" t="str">
            <v>680.45.40.000-5100.05</v>
          </cell>
          <cell r="B12442" t="str">
            <v>680</v>
          </cell>
          <cell r="C12442" t="str">
            <v>45</v>
          </cell>
          <cell r="D12442" t="str">
            <v>40</v>
          </cell>
          <cell r="E12442" t="str">
            <v>000</v>
          </cell>
          <cell r="F12442" t="str">
            <v>5100.05</v>
          </cell>
          <cell r="G12442" t="str">
            <v>Benefits Life Insurance</v>
          </cell>
          <cell r="H12442">
            <v>0</v>
          </cell>
          <cell r="I12442">
            <v>0</v>
          </cell>
          <cell r="J12442">
            <v>0</v>
          </cell>
          <cell r="K12442">
            <v>0</v>
          </cell>
          <cell r="L12442">
            <v>0</v>
          </cell>
          <cell r="M12442">
            <v>0</v>
          </cell>
          <cell r="N12442">
            <v>0</v>
          </cell>
          <cell r="O12442" t="str">
            <v>+++</v>
          </cell>
        </row>
        <row r="12443">
          <cell r="A12443" t="str">
            <v>680.45.40.000-5100.06</v>
          </cell>
          <cell r="B12443" t="str">
            <v>680</v>
          </cell>
          <cell r="C12443" t="str">
            <v>45</v>
          </cell>
          <cell r="D12443" t="str">
            <v>40</v>
          </cell>
          <cell r="E12443" t="str">
            <v>000</v>
          </cell>
          <cell r="F12443" t="str">
            <v>5100.06</v>
          </cell>
          <cell r="G12443" t="str">
            <v>Benefits Worker's Comp</v>
          </cell>
          <cell r="H12443">
            <v>0</v>
          </cell>
          <cell r="I12443">
            <v>0</v>
          </cell>
          <cell r="J12443">
            <v>0</v>
          </cell>
          <cell r="K12443">
            <v>0</v>
          </cell>
          <cell r="L12443">
            <v>0</v>
          </cell>
          <cell r="M12443">
            <v>0</v>
          </cell>
          <cell r="N12443">
            <v>0</v>
          </cell>
          <cell r="O12443" t="str">
            <v>+++</v>
          </cell>
        </row>
        <row r="12444">
          <cell r="A12444" t="str">
            <v>680.45.40.000-5100.07</v>
          </cell>
          <cell r="B12444" t="str">
            <v>680</v>
          </cell>
          <cell r="C12444" t="str">
            <v>45</v>
          </cell>
          <cell r="D12444" t="str">
            <v>40</v>
          </cell>
          <cell r="E12444" t="str">
            <v>000</v>
          </cell>
          <cell r="F12444" t="str">
            <v>5100.07</v>
          </cell>
          <cell r="G12444" t="str">
            <v>Benefits Long Term Disability</v>
          </cell>
          <cell r="H12444">
            <v>0</v>
          </cell>
          <cell r="I12444">
            <v>0</v>
          </cell>
          <cell r="J12444">
            <v>0</v>
          </cell>
          <cell r="K12444">
            <v>0</v>
          </cell>
          <cell r="L12444">
            <v>0</v>
          </cell>
          <cell r="M12444">
            <v>0</v>
          </cell>
          <cell r="N12444">
            <v>0</v>
          </cell>
          <cell r="O12444" t="str">
            <v>+++</v>
          </cell>
        </row>
        <row r="12445">
          <cell r="A12445" t="str">
            <v>680.45.40.000-5100.08</v>
          </cell>
          <cell r="B12445" t="str">
            <v>680</v>
          </cell>
          <cell r="C12445" t="str">
            <v>45</v>
          </cell>
          <cell r="D12445" t="str">
            <v>40</v>
          </cell>
          <cell r="E12445" t="str">
            <v>000</v>
          </cell>
          <cell r="F12445" t="str">
            <v>5100.08</v>
          </cell>
          <cell r="G12445" t="str">
            <v>Benefits Deferred Compensation</v>
          </cell>
          <cell r="H12445">
            <v>0</v>
          </cell>
          <cell r="I12445">
            <v>0</v>
          </cell>
          <cell r="J12445">
            <v>0</v>
          </cell>
          <cell r="K12445">
            <v>0</v>
          </cell>
          <cell r="L12445">
            <v>0</v>
          </cell>
          <cell r="M12445">
            <v>0</v>
          </cell>
          <cell r="N12445">
            <v>0</v>
          </cell>
          <cell r="O12445" t="str">
            <v>+++</v>
          </cell>
        </row>
        <row r="12446">
          <cell r="A12446" t="str">
            <v>680.45.40.000-5100.09</v>
          </cell>
          <cell r="B12446" t="str">
            <v>680</v>
          </cell>
          <cell r="C12446" t="str">
            <v>45</v>
          </cell>
          <cell r="D12446" t="str">
            <v>40</v>
          </cell>
          <cell r="E12446" t="str">
            <v>000</v>
          </cell>
          <cell r="F12446" t="str">
            <v>5100.09</v>
          </cell>
          <cell r="G12446" t="str">
            <v>Benefits Unemployment Insurance</v>
          </cell>
          <cell r="H12446">
            <v>0</v>
          </cell>
          <cell r="I12446">
            <v>0</v>
          </cell>
          <cell r="J12446">
            <v>0</v>
          </cell>
          <cell r="K12446">
            <v>0</v>
          </cell>
          <cell r="L12446">
            <v>0</v>
          </cell>
          <cell r="M12446">
            <v>0</v>
          </cell>
          <cell r="N12446">
            <v>0</v>
          </cell>
          <cell r="O12446" t="str">
            <v>+++</v>
          </cell>
        </row>
        <row r="12447">
          <cell r="A12447" t="str">
            <v>680.45.40.000-5100.11</v>
          </cell>
          <cell r="B12447" t="str">
            <v>680</v>
          </cell>
          <cell r="C12447" t="str">
            <v>45</v>
          </cell>
          <cell r="D12447" t="str">
            <v>40</v>
          </cell>
          <cell r="E12447" t="str">
            <v>000</v>
          </cell>
          <cell r="F12447" t="str">
            <v>5100.11</v>
          </cell>
          <cell r="G12447" t="str">
            <v>Benefits Medicare</v>
          </cell>
          <cell r="H12447">
            <v>0</v>
          </cell>
          <cell r="I12447">
            <v>0</v>
          </cell>
          <cell r="J12447">
            <v>0</v>
          </cell>
          <cell r="K12447">
            <v>0</v>
          </cell>
          <cell r="L12447">
            <v>0</v>
          </cell>
          <cell r="M12447">
            <v>0</v>
          </cell>
          <cell r="N12447">
            <v>0</v>
          </cell>
          <cell r="O12447" t="str">
            <v>+++</v>
          </cell>
        </row>
        <row r="12448">
          <cell r="A12448" t="str">
            <v>680.45.40.000-5100.15</v>
          </cell>
          <cell r="B12448" t="str">
            <v>680</v>
          </cell>
          <cell r="C12448" t="str">
            <v>45</v>
          </cell>
          <cell r="D12448" t="str">
            <v>40</v>
          </cell>
          <cell r="E12448" t="str">
            <v>000</v>
          </cell>
          <cell r="F12448" t="str">
            <v>5100.15</v>
          </cell>
          <cell r="G12448" t="str">
            <v>Benefits Cell Phone Allowance</v>
          </cell>
          <cell r="H12448">
            <v>0</v>
          </cell>
          <cell r="I12448">
            <v>0</v>
          </cell>
          <cell r="J12448">
            <v>0</v>
          </cell>
          <cell r="K12448">
            <v>0</v>
          </cell>
          <cell r="L12448">
            <v>0</v>
          </cell>
          <cell r="M12448">
            <v>0</v>
          </cell>
          <cell r="N12448">
            <v>0</v>
          </cell>
          <cell r="O12448" t="str">
            <v>+++</v>
          </cell>
        </row>
        <row r="12449">
          <cell r="A12449" t="str">
            <v>680.45.40.000-5100.17</v>
          </cell>
          <cell r="B12449" t="str">
            <v>680</v>
          </cell>
          <cell r="C12449" t="str">
            <v>45</v>
          </cell>
          <cell r="D12449" t="str">
            <v>40</v>
          </cell>
          <cell r="E12449" t="str">
            <v>000</v>
          </cell>
          <cell r="F12449" t="str">
            <v>5100.17</v>
          </cell>
          <cell r="G12449" t="str">
            <v>Benefits Other Post Employment Benefits</v>
          </cell>
          <cell r="H12449">
            <v>0</v>
          </cell>
          <cell r="I12449">
            <v>0</v>
          </cell>
          <cell r="J12449">
            <v>0</v>
          </cell>
          <cell r="K12449">
            <v>0</v>
          </cell>
          <cell r="L12449">
            <v>0</v>
          </cell>
          <cell r="M12449">
            <v>0</v>
          </cell>
          <cell r="N12449">
            <v>0</v>
          </cell>
          <cell r="O12449" t="str">
            <v>+++</v>
          </cell>
        </row>
        <row r="12450">
          <cell r="A12450" t="str">
            <v>680.45.40.000-6000.01</v>
          </cell>
          <cell r="B12450" t="str">
            <v>680</v>
          </cell>
          <cell r="C12450" t="str">
            <v>45</v>
          </cell>
          <cell r="D12450" t="str">
            <v>40</v>
          </cell>
          <cell r="E12450" t="str">
            <v>000</v>
          </cell>
          <cell r="F12450" t="str">
            <v>6000.01</v>
          </cell>
          <cell r="G12450" t="str">
            <v>Professional Services General</v>
          </cell>
          <cell r="H12450">
            <v>0</v>
          </cell>
          <cell r="I12450">
            <v>0</v>
          </cell>
          <cell r="J12450">
            <v>0</v>
          </cell>
          <cell r="K12450">
            <v>0</v>
          </cell>
          <cell r="L12450">
            <v>0</v>
          </cell>
          <cell r="M12450">
            <v>0</v>
          </cell>
          <cell r="N12450">
            <v>0</v>
          </cell>
          <cell r="O12450" t="str">
            <v>+++</v>
          </cell>
        </row>
        <row r="12451">
          <cell r="A12451" t="str">
            <v>680.45.40.000-6000.10</v>
          </cell>
          <cell r="B12451" t="str">
            <v>680</v>
          </cell>
          <cell r="C12451" t="str">
            <v>45</v>
          </cell>
          <cell r="D12451" t="str">
            <v>40</v>
          </cell>
          <cell r="E12451" t="str">
            <v>000</v>
          </cell>
          <cell r="F12451" t="str">
            <v>6000.10</v>
          </cell>
          <cell r="G12451" t="str">
            <v>Professional Services Consultant</v>
          </cell>
          <cell r="H12451">
            <v>0</v>
          </cell>
          <cell r="I12451">
            <v>0</v>
          </cell>
          <cell r="J12451">
            <v>0</v>
          </cell>
          <cell r="K12451">
            <v>0</v>
          </cell>
          <cell r="L12451">
            <v>0</v>
          </cell>
          <cell r="M12451">
            <v>0</v>
          </cell>
          <cell r="N12451">
            <v>0</v>
          </cell>
          <cell r="O12451" t="str">
            <v>+++</v>
          </cell>
        </row>
        <row r="12452">
          <cell r="A12452" t="str">
            <v>680.45.40.000-6000.12</v>
          </cell>
          <cell r="B12452" t="str">
            <v>680</v>
          </cell>
          <cell r="C12452" t="str">
            <v>45</v>
          </cell>
          <cell r="D12452" t="str">
            <v>40</v>
          </cell>
          <cell r="E12452" t="str">
            <v>000</v>
          </cell>
          <cell r="F12452" t="str">
            <v>6000.12</v>
          </cell>
          <cell r="G12452" t="str">
            <v>Professional Services Contract Services</v>
          </cell>
          <cell r="H12452">
            <v>0</v>
          </cell>
          <cell r="I12452">
            <v>0</v>
          </cell>
          <cell r="J12452">
            <v>0</v>
          </cell>
          <cell r="K12452">
            <v>0</v>
          </cell>
          <cell r="L12452">
            <v>0</v>
          </cell>
          <cell r="M12452">
            <v>0</v>
          </cell>
          <cell r="N12452">
            <v>0</v>
          </cell>
          <cell r="O12452" t="str">
            <v>+++</v>
          </cell>
        </row>
        <row r="12453">
          <cell r="A12453" t="str">
            <v>680.45.40.000-6000.13</v>
          </cell>
          <cell r="B12453" t="str">
            <v>680</v>
          </cell>
          <cell r="C12453" t="str">
            <v>45</v>
          </cell>
          <cell r="D12453" t="str">
            <v>40</v>
          </cell>
          <cell r="E12453" t="str">
            <v>000</v>
          </cell>
          <cell r="F12453" t="str">
            <v>6000.13</v>
          </cell>
          <cell r="G12453" t="str">
            <v>Professional Services Compliance Monitoring</v>
          </cell>
          <cell r="H12453">
            <v>0</v>
          </cell>
          <cell r="I12453">
            <v>0</v>
          </cell>
          <cell r="J12453">
            <v>0</v>
          </cell>
          <cell r="K12453">
            <v>0</v>
          </cell>
          <cell r="L12453">
            <v>0</v>
          </cell>
          <cell r="M12453">
            <v>0</v>
          </cell>
          <cell r="N12453">
            <v>0</v>
          </cell>
          <cell r="O12453" t="str">
            <v>+++</v>
          </cell>
        </row>
        <row r="12454">
          <cell r="A12454" t="str">
            <v>680.45.40.000-6000.14</v>
          </cell>
          <cell r="B12454" t="str">
            <v>680</v>
          </cell>
          <cell r="C12454" t="str">
            <v>45</v>
          </cell>
          <cell r="D12454" t="str">
            <v>40</v>
          </cell>
          <cell r="E12454" t="str">
            <v>000</v>
          </cell>
          <cell r="F12454" t="str">
            <v>6000.14</v>
          </cell>
          <cell r="G12454" t="str">
            <v>Professional Services IW Pre Analysis</v>
          </cell>
          <cell r="H12454">
            <v>0</v>
          </cell>
          <cell r="I12454">
            <v>0</v>
          </cell>
          <cell r="J12454">
            <v>0</v>
          </cell>
          <cell r="K12454">
            <v>0</v>
          </cell>
          <cell r="L12454">
            <v>0</v>
          </cell>
          <cell r="M12454">
            <v>0</v>
          </cell>
          <cell r="N12454">
            <v>0</v>
          </cell>
          <cell r="O12454" t="str">
            <v>+++</v>
          </cell>
        </row>
        <row r="12455">
          <cell r="A12455" t="str">
            <v>680.45.40.000-6000.18</v>
          </cell>
          <cell r="B12455" t="str">
            <v>680</v>
          </cell>
          <cell r="C12455" t="str">
            <v>45</v>
          </cell>
          <cell r="D12455" t="str">
            <v>40</v>
          </cell>
          <cell r="E12455" t="str">
            <v>000</v>
          </cell>
          <cell r="F12455" t="str">
            <v>6000.18</v>
          </cell>
          <cell r="G12455" t="str">
            <v>Professional Services Legal</v>
          </cell>
          <cell r="H12455">
            <v>0</v>
          </cell>
          <cell r="I12455">
            <v>0</v>
          </cell>
          <cell r="J12455">
            <v>0</v>
          </cell>
          <cell r="K12455">
            <v>0</v>
          </cell>
          <cell r="L12455">
            <v>0</v>
          </cell>
          <cell r="M12455">
            <v>0</v>
          </cell>
          <cell r="N12455">
            <v>0</v>
          </cell>
          <cell r="O12455" t="str">
            <v>+++</v>
          </cell>
        </row>
        <row r="12456">
          <cell r="A12456" t="str">
            <v>680.45.40.000-6100.01</v>
          </cell>
          <cell r="B12456" t="str">
            <v>680</v>
          </cell>
          <cell r="C12456" t="str">
            <v>45</v>
          </cell>
          <cell r="D12456" t="str">
            <v>40</v>
          </cell>
          <cell r="E12456" t="str">
            <v>000</v>
          </cell>
          <cell r="F12456" t="str">
            <v>6100.01</v>
          </cell>
          <cell r="G12456" t="str">
            <v>Utilities Electric</v>
          </cell>
          <cell r="H12456">
            <v>0</v>
          </cell>
          <cell r="I12456">
            <v>0</v>
          </cell>
          <cell r="J12456">
            <v>0</v>
          </cell>
          <cell r="K12456">
            <v>0</v>
          </cell>
          <cell r="L12456">
            <v>0</v>
          </cell>
          <cell r="M12456">
            <v>0</v>
          </cell>
          <cell r="N12456">
            <v>0</v>
          </cell>
          <cell r="O12456" t="str">
            <v>+++</v>
          </cell>
        </row>
        <row r="12457">
          <cell r="A12457" t="str">
            <v>680.45.40.000-6100.02</v>
          </cell>
          <cell r="B12457" t="str">
            <v>680</v>
          </cell>
          <cell r="C12457" t="str">
            <v>45</v>
          </cell>
          <cell r="D12457" t="str">
            <v>40</v>
          </cell>
          <cell r="E12457" t="str">
            <v>000</v>
          </cell>
          <cell r="F12457" t="str">
            <v>6100.02</v>
          </cell>
          <cell r="G12457" t="str">
            <v>Utilities Telephone</v>
          </cell>
          <cell r="H12457">
            <v>0</v>
          </cell>
          <cell r="I12457">
            <v>0</v>
          </cell>
          <cell r="J12457">
            <v>0</v>
          </cell>
          <cell r="K12457">
            <v>0</v>
          </cell>
          <cell r="L12457">
            <v>0</v>
          </cell>
          <cell r="M12457">
            <v>0</v>
          </cell>
          <cell r="N12457">
            <v>0</v>
          </cell>
          <cell r="O12457" t="str">
            <v>+++</v>
          </cell>
        </row>
        <row r="12458">
          <cell r="A12458" t="str">
            <v>680.45.40.000-6100.03</v>
          </cell>
          <cell r="B12458" t="str">
            <v>680</v>
          </cell>
          <cell r="C12458" t="str">
            <v>45</v>
          </cell>
          <cell r="D12458" t="str">
            <v>40</v>
          </cell>
          <cell r="E12458" t="str">
            <v>000</v>
          </cell>
          <cell r="F12458" t="str">
            <v>6100.03</v>
          </cell>
          <cell r="G12458" t="str">
            <v>Utilities Data Transmission / ISP</v>
          </cell>
          <cell r="H12458">
            <v>0</v>
          </cell>
          <cell r="I12458">
            <v>0</v>
          </cell>
          <cell r="J12458">
            <v>0</v>
          </cell>
          <cell r="K12458">
            <v>0</v>
          </cell>
          <cell r="L12458">
            <v>0</v>
          </cell>
          <cell r="M12458">
            <v>0</v>
          </cell>
          <cell r="N12458">
            <v>0</v>
          </cell>
          <cell r="O12458" t="str">
            <v>+++</v>
          </cell>
        </row>
        <row r="12459">
          <cell r="A12459" t="str">
            <v>680.45.40.000-6200.01</v>
          </cell>
          <cell r="B12459" t="str">
            <v>680</v>
          </cell>
          <cell r="C12459" t="str">
            <v>45</v>
          </cell>
          <cell r="D12459" t="str">
            <v>40</v>
          </cell>
          <cell r="E12459" t="str">
            <v>000</v>
          </cell>
          <cell r="F12459" t="str">
            <v>6200.01</v>
          </cell>
          <cell r="G12459" t="str">
            <v>Supplies Office</v>
          </cell>
          <cell r="H12459">
            <v>0</v>
          </cell>
          <cell r="I12459">
            <v>0</v>
          </cell>
          <cell r="J12459">
            <v>0</v>
          </cell>
          <cell r="K12459">
            <v>0</v>
          </cell>
          <cell r="L12459">
            <v>0</v>
          </cell>
          <cell r="M12459">
            <v>0</v>
          </cell>
          <cell r="N12459">
            <v>0</v>
          </cell>
          <cell r="O12459" t="str">
            <v>+++</v>
          </cell>
        </row>
        <row r="12460">
          <cell r="A12460" t="str">
            <v>680.45.40.000-6200.02</v>
          </cell>
          <cell r="B12460" t="str">
            <v>680</v>
          </cell>
          <cell r="C12460" t="str">
            <v>45</v>
          </cell>
          <cell r="D12460" t="str">
            <v>40</v>
          </cell>
          <cell r="E12460" t="str">
            <v>000</v>
          </cell>
          <cell r="F12460" t="str">
            <v>6200.02</v>
          </cell>
          <cell r="G12460" t="str">
            <v>Supplies Special Department</v>
          </cell>
          <cell r="H12460">
            <v>0</v>
          </cell>
          <cell r="I12460">
            <v>0</v>
          </cell>
          <cell r="J12460">
            <v>0</v>
          </cell>
          <cell r="K12460">
            <v>0</v>
          </cell>
          <cell r="L12460">
            <v>0</v>
          </cell>
          <cell r="M12460">
            <v>0</v>
          </cell>
          <cell r="N12460">
            <v>0</v>
          </cell>
          <cell r="O12460" t="str">
            <v>+++</v>
          </cell>
        </row>
        <row r="12461">
          <cell r="A12461" t="str">
            <v>680.45.40.000-6200.03</v>
          </cell>
          <cell r="B12461" t="str">
            <v>680</v>
          </cell>
          <cell r="C12461" t="str">
            <v>45</v>
          </cell>
          <cell r="D12461" t="str">
            <v>40</v>
          </cell>
          <cell r="E12461" t="str">
            <v>000</v>
          </cell>
          <cell r="F12461" t="str">
            <v>6200.03</v>
          </cell>
          <cell r="G12461" t="str">
            <v>Supplies Copier Maintenance &amp; Supplies</v>
          </cell>
          <cell r="H12461">
            <v>0</v>
          </cell>
          <cell r="I12461">
            <v>0</v>
          </cell>
          <cell r="J12461">
            <v>0</v>
          </cell>
          <cell r="K12461">
            <v>0</v>
          </cell>
          <cell r="L12461">
            <v>0</v>
          </cell>
          <cell r="M12461">
            <v>0</v>
          </cell>
          <cell r="N12461">
            <v>0</v>
          </cell>
          <cell r="O12461" t="str">
            <v>+++</v>
          </cell>
        </row>
        <row r="12462">
          <cell r="A12462" t="str">
            <v>680.45.40.000-6200.04</v>
          </cell>
          <cell r="B12462" t="str">
            <v>680</v>
          </cell>
          <cell r="C12462" t="str">
            <v>45</v>
          </cell>
          <cell r="D12462" t="str">
            <v>40</v>
          </cell>
          <cell r="E12462" t="str">
            <v>000</v>
          </cell>
          <cell r="F12462" t="str">
            <v>6200.04</v>
          </cell>
          <cell r="G12462" t="str">
            <v>Supplies Postage</v>
          </cell>
          <cell r="H12462">
            <v>0</v>
          </cell>
          <cell r="I12462">
            <v>0</v>
          </cell>
          <cell r="J12462">
            <v>0</v>
          </cell>
          <cell r="K12462">
            <v>0</v>
          </cell>
          <cell r="L12462">
            <v>0</v>
          </cell>
          <cell r="M12462">
            <v>0</v>
          </cell>
          <cell r="N12462">
            <v>0</v>
          </cell>
          <cell r="O12462" t="str">
            <v>+++</v>
          </cell>
        </row>
        <row r="12463">
          <cell r="A12463" t="str">
            <v>680.45.40.000-6200.05</v>
          </cell>
          <cell r="B12463" t="str">
            <v>680</v>
          </cell>
          <cell r="C12463" t="str">
            <v>45</v>
          </cell>
          <cell r="D12463" t="str">
            <v>40</v>
          </cell>
          <cell r="E12463" t="str">
            <v>000</v>
          </cell>
          <cell r="F12463" t="str">
            <v>6200.05</v>
          </cell>
          <cell r="G12463" t="str">
            <v>Supplies Gasoline</v>
          </cell>
          <cell r="H12463">
            <v>0</v>
          </cell>
          <cell r="I12463">
            <v>0</v>
          </cell>
          <cell r="J12463">
            <v>0</v>
          </cell>
          <cell r="K12463">
            <v>0</v>
          </cell>
          <cell r="L12463">
            <v>0</v>
          </cell>
          <cell r="M12463">
            <v>0</v>
          </cell>
          <cell r="N12463">
            <v>0</v>
          </cell>
          <cell r="O12463" t="str">
            <v>+++</v>
          </cell>
        </row>
        <row r="12464">
          <cell r="A12464" t="str">
            <v>680.45.40.000-6200.09</v>
          </cell>
          <cell r="B12464" t="str">
            <v>680</v>
          </cell>
          <cell r="C12464" t="str">
            <v>45</v>
          </cell>
          <cell r="D12464" t="str">
            <v>40</v>
          </cell>
          <cell r="E12464" t="str">
            <v>000</v>
          </cell>
          <cell r="F12464" t="str">
            <v>6200.09</v>
          </cell>
          <cell r="G12464" t="str">
            <v>Supplies Data Processing</v>
          </cell>
          <cell r="H12464">
            <v>0</v>
          </cell>
          <cell r="I12464">
            <v>0</v>
          </cell>
          <cell r="J12464">
            <v>0</v>
          </cell>
          <cell r="K12464">
            <v>0</v>
          </cell>
          <cell r="L12464">
            <v>0</v>
          </cell>
          <cell r="M12464">
            <v>0</v>
          </cell>
          <cell r="N12464">
            <v>0</v>
          </cell>
          <cell r="O12464" t="str">
            <v>+++</v>
          </cell>
        </row>
        <row r="12465">
          <cell r="A12465" t="str">
            <v>680.45.40.000-6300.01</v>
          </cell>
          <cell r="B12465" t="str">
            <v>680</v>
          </cell>
          <cell r="C12465" t="str">
            <v>45</v>
          </cell>
          <cell r="D12465" t="str">
            <v>40</v>
          </cell>
          <cell r="E12465" t="str">
            <v>000</v>
          </cell>
          <cell r="F12465" t="str">
            <v>6300.01</v>
          </cell>
          <cell r="G12465" t="str">
            <v>Dues &amp; Subscriptions Memberships</v>
          </cell>
          <cell r="H12465">
            <v>0</v>
          </cell>
          <cell r="I12465">
            <v>0</v>
          </cell>
          <cell r="J12465">
            <v>0</v>
          </cell>
          <cell r="K12465">
            <v>0</v>
          </cell>
          <cell r="L12465">
            <v>0</v>
          </cell>
          <cell r="M12465">
            <v>0</v>
          </cell>
          <cell r="N12465">
            <v>0</v>
          </cell>
          <cell r="O12465" t="str">
            <v>+++</v>
          </cell>
        </row>
        <row r="12466">
          <cell r="A12466" t="str">
            <v>680.45.40.000-6300.02</v>
          </cell>
          <cell r="B12466" t="str">
            <v>680</v>
          </cell>
          <cell r="C12466" t="str">
            <v>45</v>
          </cell>
          <cell r="D12466" t="str">
            <v>40</v>
          </cell>
          <cell r="E12466" t="str">
            <v>000</v>
          </cell>
          <cell r="F12466" t="str">
            <v>6300.02</v>
          </cell>
          <cell r="G12466" t="str">
            <v>Dues &amp; Subscriptions Publications</v>
          </cell>
          <cell r="H12466">
            <v>0</v>
          </cell>
          <cell r="I12466">
            <v>0</v>
          </cell>
          <cell r="J12466">
            <v>0</v>
          </cell>
          <cell r="K12466">
            <v>0</v>
          </cell>
          <cell r="L12466">
            <v>0</v>
          </cell>
          <cell r="M12466">
            <v>0</v>
          </cell>
          <cell r="N12466">
            <v>0</v>
          </cell>
          <cell r="O12466" t="str">
            <v>+++</v>
          </cell>
        </row>
        <row r="12467">
          <cell r="A12467" t="str">
            <v>680.45.40.000-6300.03</v>
          </cell>
          <cell r="B12467" t="str">
            <v>680</v>
          </cell>
          <cell r="C12467" t="str">
            <v>45</v>
          </cell>
          <cell r="D12467" t="str">
            <v>40</v>
          </cell>
          <cell r="E12467" t="str">
            <v>000</v>
          </cell>
          <cell r="F12467" t="str">
            <v>6300.03</v>
          </cell>
          <cell r="G12467" t="str">
            <v>Dues &amp; Subscriptions Certifications</v>
          </cell>
          <cell r="H12467">
            <v>0</v>
          </cell>
          <cell r="I12467">
            <v>0</v>
          </cell>
          <cell r="J12467">
            <v>0</v>
          </cell>
          <cell r="K12467">
            <v>0</v>
          </cell>
          <cell r="L12467">
            <v>0</v>
          </cell>
          <cell r="M12467">
            <v>0</v>
          </cell>
          <cell r="N12467">
            <v>0</v>
          </cell>
          <cell r="O12467" t="str">
            <v>+++</v>
          </cell>
        </row>
        <row r="12468">
          <cell r="A12468" t="str">
            <v>680.45.40.000-6350.01</v>
          </cell>
          <cell r="B12468" t="str">
            <v>680</v>
          </cell>
          <cell r="C12468" t="str">
            <v>45</v>
          </cell>
          <cell r="D12468" t="str">
            <v>40</v>
          </cell>
          <cell r="E12468" t="str">
            <v>000</v>
          </cell>
          <cell r="F12468" t="str">
            <v>6350.01</v>
          </cell>
          <cell r="G12468" t="str">
            <v>Maintenance Agreements &amp; Licenses License/Software Maintenance</v>
          </cell>
          <cell r="H12468">
            <v>0</v>
          </cell>
          <cell r="I12468">
            <v>0</v>
          </cell>
          <cell r="J12468">
            <v>0</v>
          </cell>
          <cell r="K12468">
            <v>0</v>
          </cell>
          <cell r="L12468">
            <v>0</v>
          </cell>
          <cell r="M12468">
            <v>0</v>
          </cell>
          <cell r="N12468">
            <v>0</v>
          </cell>
          <cell r="O12468" t="str">
            <v>+++</v>
          </cell>
        </row>
        <row r="12469">
          <cell r="A12469" t="str">
            <v>680.45.40.000-6350.02</v>
          </cell>
          <cell r="B12469" t="str">
            <v>680</v>
          </cell>
          <cell r="C12469" t="str">
            <v>45</v>
          </cell>
          <cell r="D12469" t="str">
            <v>40</v>
          </cell>
          <cell r="E12469" t="str">
            <v>000</v>
          </cell>
          <cell r="F12469" t="str">
            <v>6350.02</v>
          </cell>
          <cell r="G12469" t="str">
            <v>Maintenance Agreements &amp; Licenses Hardware Maintenance</v>
          </cell>
          <cell r="H12469">
            <v>0</v>
          </cell>
          <cell r="I12469">
            <v>0</v>
          </cell>
          <cell r="J12469">
            <v>0</v>
          </cell>
          <cell r="K12469">
            <v>0</v>
          </cell>
          <cell r="L12469">
            <v>0</v>
          </cell>
          <cell r="M12469">
            <v>0</v>
          </cell>
          <cell r="N12469">
            <v>0</v>
          </cell>
          <cell r="O12469" t="str">
            <v>+++</v>
          </cell>
        </row>
        <row r="12470">
          <cell r="A12470" t="str">
            <v>680.45.40.000-6350.03</v>
          </cell>
          <cell r="B12470" t="str">
            <v>680</v>
          </cell>
          <cell r="C12470" t="str">
            <v>45</v>
          </cell>
          <cell r="D12470" t="str">
            <v>40</v>
          </cell>
          <cell r="E12470" t="str">
            <v>000</v>
          </cell>
          <cell r="F12470" t="str">
            <v>6350.03</v>
          </cell>
          <cell r="G12470" t="str">
            <v>Maintenance Agreements &amp; Licenses Maintenance Agreements</v>
          </cell>
          <cell r="H12470">
            <v>0</v>
          </cell>
          <cell r="I12470">
            <v>0</v>
          </cell>
          <cell r="J12470">
            <v>0</v>
          </cell>
          <cell r="K12470">
            <v>0</v>
          </cell>
          <cell r="L12470">
            <v>0</v>
          </cell>
          <cell r="M12470">
            <v>0</v>
          </cell>
          <cell r="N12470">
            <v>0</v>
          </cell>
          <cell r="O12470" t="str">
            <v>+++</v>
          </cell>
        </row>
        <row r="12471">
          <cell r="A12471" t="str">
            <v>680.45.40.000-6350.04</v>
          </cell>
          <cell r="B12471" t="str">
            <v>680</v>
          </cell>
          <cell r="C12471" t="str">
            <v>45</v>
          </cell>
          <cell r="D12471" t="str">
            <v>40</v>
          </cell>
          <cell r="E12471" t="str">
            <v>000</v>
          </cell>
          <cell r="F12471" t="str">
            <v>6350.04</v>
          </cell>
          <cell r="G12471" t="str">
            <v>Maintenance Agreements &amp; Licenses SCADA</v>
          </cell>
          <cell r="H12471">
            <v>0</v>
          </cell>
          <cell r="I12471">
            <v>0</v>
          </cell>
          <cell r="J12471">
            <v>0</v>
          </cell>
          <cell r="K12471">
            <v>0</v>
          </cell>
          <cell r="L12471">
            <v>0</v>
          </cell>
          <cell r="M12471">
            <v>0</v>
          </cell>
          <cell r="N12471">
            <v>0</v>
          </cell>
          <cell r="O12471" t="str">
            <v>+++</v>
          </cell>
        </row>
        <row r="12472">
          <cell r="A12472" t="str">
            <v>680.45.40.000-6350.05</v>
          </cell>
          <cell r="B12472" t="str">
            <v>680</v>
          </cell>
          <cell r="C12472" t="str">
            <v>45</v>
          </cell>
          <cell r="D12472" t="str">
            <v>40</v>
          </cell>
          <cell r="E12472" t="str">
            <v>000</v>
          </cell>
          <cell r="F12472" t="str">
            <v>6350.05</v>
          </cell>
          <cell r="G12472" t="str">
            <v>Maintenance Agreements &amp; Licenses Traffic Control</v>
          </cell>
          <cell r="H12472">
            <v>0</v>
          </cell>
          <cell r="I12472">
            <v>0</v>
          </cell>
          <cell r="J12472">
            <v>0</v>
          </cell>
          <cell r="K12472">
            <v>0</v>
          </cell>
          <cell r="L12472">
            <v>0</v>
          </cell>
          <cell r="M12472">
            <v>0</v>
          </cell>
          <cell r="N12472">
            <v>0</v>
          </cell>
          <cell r="O12472" t="str">
            <v>+++</v>
          </cell>
        </row>
        <row r="12473">
          <cell r="A12473" t="str">
            <v>680.45.40.000-6350.06</v>
          </cell>
          <cell r="B12473" t="str">
            <v>680</v>
          </cell>
          <cell r="C12473" t="str">
            <v>45</v>
          </cell>
          <cell r="D12473" t="str">
            <v>40</v>
          </cell>
          <cell r="E12473" t="str">
            <v>000</v>
          </cell>
          <cell r="F12473" t="str">
            <v>6350.06</v>
          </cell>
          <cell r="G12473" t="str">
            <v>Maintenance Agreements &amp; Licenses Streetlights</v>
          </cell>
          <cell r="H12473">
            <v>0</v>
          </cell>
          <cell r="I12473">
            <v>0</v>
          </cell>
          <cell r="J12473">
            <v>0</v>
          </cell>
          <cell r="K12473">
            <v>0</v>
          </cell>
          <cell r="L12473">
            <v>0</v>
          </cell>
          <cell r="M12473">
            <v>0</v>
          </cell>
          <cell r="N12473">
            <v>0</v>
          </cell>
          <cell r="O12473" t="str">
            <v>+++</v>
          </cell>
        </row>
        <row r="12474">
          <cell r="A12474" t="str">
            <v>680.45.40.000-6400.01</v>
          </cell>
          <cell r="B12474" t="str">
            <v>680</v>
          </cell>
          <cell r="C12474" t="str">
            <v>45</v>
          </cell>
          <cell r="D12474" t="str">
            <v>40</v>
          </cell>
          <cell r="E12474" t="str">
            <v>000</v>
          </cell>
          <cell r="F12474" t="str">
            <v>6400.01</v>
          </cell>
          <cell r="G12474" t="str">
            <v>Repairs &amp; Maintenance Building</v>
          </cell>
          <cell r="H12474">
            <v>0</v>
          </cell>
          <cell r="I12474">
            <v>0</v>
          </cell>
          <cell r="J12474">
            <v>0</v>
          </cell>
          <cell r="K12474">
            <v>0</v>
          </cell>
          <cell r="L12474">
            <v>0</v>
          </cell>
          <cell r="M12474">
            <v>0</v>
          </cell>
          <cell r="N12474">
            <v>0</v>
          </cell>
          <cell r="O12474" t="str">
            <v>+++</v>
          </cell>
        </row>
        <row r="12475">
          <cell r="A12475" t="str">
            <v>680.45.40.000-6400.02</v>
          </cell>
          <cell r="B12475" t="str">
            <v>680</v>
          </cell>
          <cell r="C12475" t="str">
            <v>45</v>
          </cell>
          <cell r="D12475" t="str">
            <v>40</v>
          </cell>
          <cell r="E12475" t="str">
            <v>000</v>
          </cell>
          <cell r="F12475" t="str">
            <v>6400.02</v>
          </cell>
          <cell r="G12475" t="str">
            <v>Repairs &amp; Maintenance Minor Equipment/Other</v>
          </cell>
          <cell r="H12475">
            <v>0</v>
          </cell>
          <cell r="I12475">
            <v>0</v>
          </cell>
          <cell r="J12475">
            <v>0</v>
          </cell>
          <cell r="K12475">
            <v>0</v>
          </cell>
          <cell r="L12475">
            <v>0</v>
          </cell>
          <cell r="M12475">
            <v>0</v>
          </cell>
          <cell r="N12475">
            <v>0</v>
          </cell>
          <cell r="O12475" t="str">
            <v>+++</v>
          </cell>
        </row>
        <row r="12476">
          <cell r="A12476" t="str">
            <v>680.45.40.000-6400.03</v>
          </cell>
          <cell r="B12476" t="str">
            <v>680</v>
          </cell>
          <cell r="C12476" t="str">
            <v>45</v>
          </cell>
          <cell r="D12476" t="str">
            <v>40</v>
          </cell>
          <cell r="E12476" t="str">
            <v>000</v>
          </cell>
          <cell r="F12476" t="str">
            <v>6400.03</v>
          </cell>
          <cell r="G12476" t="str">
            <v>Repairs &amp; Maintenance Major Repair &amp; Contingency</v>
          </cell>
          <cell r="H12476">
            <v>0</v>
          </cell>
          <cell r="I12476">
            <v>0</v>
          </cell>
          <cell r="J12476">
            <v>0</v>
          </cell>
          <cell r="K12476">
            <v>0</v>
          </cell>
          <cell r="L12476">
            <v>0</v>
          </cell>
          <cell r="M12476">
            <v>0</v>
          </cell>
          <cell r="N12476">
            <v>0</v>
          </cell>
          <cell r="O12476" t="str">
            <v>+++</v>
          </cell>
        </row>
        <row r="12477">
          <cell r="A12477" t="str">
            <v>680.45.40.000-6400.04</v>
          </cell>
          <cell r="B12477" t="str">
            <v>680</v>
          </cell>
          <cell r="C12477" t="str">
            <v>45</v>
          </cell>
          <cell r="D12477" t="str">
            <v>40</v>
          </cell>
          <cell r="E12477" t="str">
            <v>000</v>
          </cell>
          <cell r="F12477" t="str">
            <v>6400.04</v>
          </cell>
          <cell r="G12477" t="str">
            <v>Repairs &amp; Maintenance Equipment Rental</v>
          </cell>
          <cell r="H12477">
            <v>0</v>
          </cell>
          <cell r="I12477">
            <v>0</v>
          </cell>
          <cell r="J12477">
            <v>0</v>
          </cell>
          <cell r="K12477">
            <v>0</v>
          </cell>
          <cell r="L12477">
            <v>0</v>
          </cell>
          <cell r="M12477">
            <v>0</v>
          </cell>
          <cell r="N12477">
            <v>0</v>
          </cell>
          <cell r="O12477" t="str">
            <v>+++</v>
          </cell>
        </row>
        <row r="12478">
          <cell r="A12478" t="str">
            <v>680.45.40.000-6400.05</v>
          </cell>
          <cell r="B12478" t="str">
            <v>680</v>
          </cell>
          <cell r="C12478" t="str">
            <v>45</v>
          </cell>
          <cell r="D12478" t="str">
            <v>40</v>
          </cell>
          <cell r="E12478" t="str">
            <v>000</v>
          </cell>
          <cell r="F12478" t="str">
            <v>6400.05</v>
          </cell>
          <cell r="G12478" t="str">
            <v>Repairs &amp; Maintenance Vehicle</v>
          </cell>
          <cell r="H12478">
            <v>0</v>
          </cell>
          <cell r="I12478">
            <v>0</v>
          </cell>
          <cell r="J12478">
            <v>0</v>
          </cell>
          <cell r="K12478">
            <v>0</v>
          </cell>
          <cell r="L12478">
            <v>0</v>
          </cell>
          <cell r="M12478">
            <v>0</v>
          </cell>
          <cell r="N12478">
            <v>0</v>
          </cell>
          <cell r="O12478" t="str">
            <v>+++</v>
          </cell>
        </row>
        <row r="12479">
          <cell r="A12479" t="str">
            <v>680.45.40.000-6600.01</v>
          </cell>
          <cell r="B12479" t="str">
            <v>680</v>
          </cell>
          <cell r="C12479" t="str">
            <v>45</v>
          </cell>
          <cell r="D12479" t="str">
            <v>40</v>
          </cell>
          <cell r="E12479" t="str">
            <v>000</v>
          </cell>
          <cell r="F12479" t="str">
            <v>6600.01</v>
          </cell>
          <cell r="G12479" t="str">
            <v>Administrative Expenses Meetings</v>
          </cell>
          <cell r="H12479">
            <v>0</v>
          </cell>
          <cell r="I12479">
            <v>0</v>
          </cell>
          <cell r="J12479">
            <v>0</v>
          </cell>
          <cell r="K12479">
            <v>0</v>
          </cell>
          <cell r="L12479">
            <v>0</v>
          </cell>
          <cell r="M12479">
            <v>0</v>
          </cell>
          <cell r="N12479">
            <v>0</v>
          </cell>
          <cell r="O12479" t="str">
            <v>+++</v>
          </cell>
        </row>
        <row r="12480">
          <cell r="A12480" t="str">
            <v>680.45.40.000-6600.03</v>
          </cell>
          <cell r="B12480" t="str">
            <v>680</v>
          </cell>
          <cell r="C12480" t="str">
            <v>45</v>
          </cell>
          <cell r="D12480" t="str">
            <v>40</v>
          </cell>
          <cell r="E12480" t="str">
            <v>000</v>
          </cell>
          <cell r="F12480" t="str">
            <v>6600.03</v>
          </cell>
          <cell r="G12480" t="str">
            <v>Administrative Expenses Mileage Reimbursement</v>
          </cell>
          <cell r="H12480">
            <v>0</v>
          </cell>
          <cell r="I12480">
            <v>0</v>
          </cell>
          <cell r="J12480">
            <v>0</v>
          </cell>
          <cell r="K12480">
            <v>0</v>
          </cell>
          <cell r="L12480">
            <v>0</v>
          </cell>
          <cell r="M12480">
            <v>0</v>
          </cell>
          <cell r="N12480">
            <v>0</v>
          </cell>
          <cell r="O12480" t="str">
            <v>+++</v>
          </cell>
        </row>
        <row r="12481">
          <cell r="A12481" t="str">
            <v>680.45.40.000-6600.04</v>
          </cell>
          <cell r="B12481" t="str">
            <v>680</v>
          </cell>
          <cell r="C12481" t="str">
            <v>45</v>
          </cell>
          <cell r="D12481" t="str">
            <v>40</v>
          </cell>
          <cell r="E12481" t="str">
            <v>000</v>
          </cell>
          <cell r="F12481" t="str">
            <v>6600.04</v>
          </cell>
          <cell r="G12481" t="str">
            <v>Administrative Expenses Training/Conferences</v>
          </cell>
          <cell r="H12481">
            <v>0</v>
          </cell>
          <cell r="I12481">
            <v>0</v>
          </cell>
          <cell r="J12481">
            <v>0</v>
          </cell>
          <cell r="K12481">
            <v>0</v>
          </cell>
          <cell r="L12481">
            <v>0</v>
          </cell>
          <cell r="M12481">
            <v>0</v>
          </cell>
          <cell r="N12481">
            <v>0</v>
          </cell>
          <cell r="O12481" t="str">
            <v>+++</v>
          </cell>
        </row>
        <row r="12482">
          <cell r="A12482" t="str">
            <v>680.45.40.000-6600.05</v>
          </cell>
          <cell r="B12482" t="str">
            <v>680</v>
          </cell>
          <cell r="C12482" t="str">
            <v>45</v>
          </cell>
          <cell r="D12482" t="str">
            <v>40</v>
          </cell>
          <cell r="E12482" t="str">
            <v>000</v>
          </cell>
          <cell r="F12482" t="str">
            <v>6600.05</v>
          </cell>
          <cell r="G12482" t="str">
            <v>Administrative Expenses Public/Legal Advertisement</v>
          </cell>
          <cell r="H12482">
            <v>0</v>
          </cell>
          <cell r="I12482">
            <v>0</v>
          </cell>
          <cell r="J12482">
            <v>0</v>
          </cell>
          <cell r="K12482">
            <v>0</v>
          </cell>
          <cell r="L12482">
            <v>0</v>
          </cell>
          <cell r="M12482">
            <v>0</v>
          </cell>
          <cell r="N12482">
            <v>0</v>
          </cell>
          <cell r="O12482" t="str">
            <v>+++</v>
          </cell>
        </row>
        <row r="12483">
          <cell r="A12483" t="str">
            <v>680.45.40.000-6600.06</v>
          </cell>
          <cell r="B12483" t="str">
            <v>680</v>
          </cell>
          <cell r="C12483" t="str">
            <v>45</v>
          </cell>
          <cell r="D12483" t="str">
            <v>40</v>
          </cell>
          <cell r="E12483" t="str">
            <v>000</v>
          </cell>
          <cell r="F12483" t="str">
            <v>6600.06</v>
          </cell>
          <cell r="G12483" t="str">
            <v>Administrative Expenses Property/Building Rental</v>
          </cell>
          <cell r="H12483">
            <v>0</v>
          </cell>
          <cell r="I12483">
            <v>0</v>
          </cell>
          <cell r="J12483">
            <v>0</v>
          </cell>
          <cell r="K12483">
            <v>0</v>
          </cell>
          <cell r="L12483">
            <v>0</v>
          </cell>
          <cell r="M12483">
            <v>0</v>
          </cell>
          <cell r="N12483">
            <v>0</v>
          </cell>
          <cell r="O12483" t="str">
            <v>+++</v>
          </cell>
        </row>
        <row r="12484">
          <cell r="A12484" t="str">
            <v>680.45.40.000-6600.07</v>
          </cell>
          <cell r="B12484" t="str">
            <v>680</v>
          </cell>
          <cell r="C12484" t="str">
            <v>45</v>
          </cell>
          <cell r="D12484" t="str">
            <v>40</v>
          </cell>
          <cell r="E12484" t="str">
            <v>000</v>
          </cell>
          <cell r="F12484" t="str">
            <v>6600.07</v>
          </cell>
          <cell r="G12484" t="str">
            <v>Administrative Expenses Employee Recruitment</v>
          </cell>
          <cell r="H12484">
            <v>0</v>
          </cell>
          <cell r="I12484">
            <v>0</v>
          </cell>
          <cell r="J12484">
            <v>0</v>
          </cell>
          <cell r="K12484">
            <v>0</v>
          </cell>
          <cell r="L12484">
            <v>0</v>
          </cell>
          <cell r="M12484">
            <v>0</v>
          </cell>
          <cell r="N12484">
            <v>0</v>
          </cell>
          <cell r="O12484" t="str">
            <v>+++</v>
          </cell>
        </row>
        <row r="12485">
          <cell r="A12485" t="str">
            <v>680.45.40.000-6600.08</v>
          </cell>
          <cell r="B12485" t="str">
            <v>680</v>
          </cell>
          <cell r="C12485" t="str">
            <v>45</v>
          </cell>
          <cell r="D12485" t="str">
            <v>40</v>
          </cell>
          <cell r="E12485" t="str">
            <v>000</v>
          </cell>
          <cell r="F12485" t="str">
            <v>6600.08</v>
          </cell>
          <cell r="G12485" t="str">
            <v>Administrative Expenses Employee Recognition</v>
          </cell>
          <cell r="H12485">
            <v>0</v>
          </cell>
          <cell r="I12485">
            <v>0</v>
          </cell>
          <cell r="J12485">
            <v>0</v>
          </cell>
          <cell r="K12485">
            <v>0</v>
          </cell>
          <cell r="L12485">
            <v>0</v>
          </cell>
          <cell r="M12485">
            <v>0</v>
          </cell>
          <cell r="N12485">
            <v>0</v>
          </cell>
          <cell r="O12485" t="str">
            <v>+++</v>
          </cell>
        </row>
        <row r="12486">
          <cell r="A12486" t="str">
            <v>680.45.40.000-6600.14</v>
          </cell>
          <cell r="B12486" t="str">
            <v>680</v>
          </cell>
          <cell r="C12486" t="str">
            <v>45</v>
          </cell>
          <cell r="D12486" t="str">
            <v>40</v>
          </cell>
          <cell r="E12486" t="str">
            <v>000</v>
          </cell>
          <cell r="F12486" t="str">
            <v>6600.14</v>
          </cell>
          <cell r="G12486" t="str">
            <v>Administrative Expenses Filing/Recording Fee</v>
          </cell>
          <cell r="H12486">
            <v>0</v>
          </cell>
          <cell r="I12486">
            <v>0</v>
          </cell>
          <cell r="J12486">
            <v>0</v>
          </cell>
          <cell r="K12486">
            <v>0</v>
          </cell>
          <cell r="L12486">
            <v>0</v>
          </cell>
          <cell r="M12486">
            <v>0</v>
          </cell>
          <cell r="N12486">
            <v>0</v>
          </cell>
          <cell r="O12486" t="str">
            <v>+++</v>
          </cell>
        </row>
        <row r="12487">
          <cell r="A12487" t="str">
            <v>680.45.40.000-6600.24</v>
          </cell>
          <cell r="B12487" t="str">
            <v>680</v>
          </cell>
          <cell r="C12487" t="str">
            <v>45</v>
          </cell>
          <cell r="D12487" t="str">
            <v>40</v>
          </cell>
          <cell r="E12487" t="str">
            <v>000</v>
          </cell>
          <cell r="F12487" t="str">
            <v>6600.24</v>
          </cell>
          <cell r="G12487" t="str">
            <v>Administrative Expenses Marketing</v>
          </cell>
          <cell r="H12487">
            <v>0</v>
          </cell>
          <cell r="I12487">
            <v>0</v>
          </cell>
          <cell r="J12487">
            <v>0</v>
          </cell>
          <cell r="K12487">
            <v>0</v>
          </cell>
          <cell r="L12487">
            <v>0</v>
          </cell>
          <cell r="M12487">
            <v>0</v>
          </cell>
          <cell r="N12487">
            <v>0</v>
          </cell>
          <cell r="O12487" t="str">
            <v>+++</v>
          </cell>
        </row>
        <row r="12488">
          <cell r="A12488" t="str">
            <v>680.45.40.000-6600.25</v>
          </cell>
          <cell r="B12488" t="str">
            <v>680</v>
          </cell>
          <cell r="C12488" t="str">
            <v>45</v>
          </cell>
          <cell r="D12488" t="str">
            <v>40</v>
          </cell>
          <cell r="E12488" t="str">
            <v>000</v>
          </cell>
          <cell r="F12488" t="str">
            <v>6600.25</v>
          </cell>
          <cell r="G12488" t="str">
            <v>Administrative Expenses Support Services-Indirect Labor</v>
          </cell>
          <cell r="H12488">
            <v>0</v>
          </cell>
          <cell r="I12488">
            <v>0</v>
          </cell>
          <cell r="J12488">
            <v>0</v>
          </cell>
          <cell r="K12488">
            <v>0</v>
          </cell>
          <cell r="L12488">
            <v>0</v>
          </cell>
          <cell r="M12488">
            <v>0</v>
          </cell>
          <cell r="N12488">
            <v>0</v>
          </cell>
          <cell r="O12488" t="str">
            <v>+++</v>
          </cell>
        </row>
        <row r="12489">
          <cell r="A12489" t="str">
            <v>680.45.40.000-6600.26</v>
          </cell>
          <cell r="B12489" t="str">
            <v>680</v>
          </cell>
          <cell r="C12489" t="str">
            <v>45</v>
          </cell>
          <cell r="D12489" t="str">
            <v>40</v>
          </cell>
          <cell r="E12489" t="str">
            <v>000</v>
          </cell>
          <cell r="F12489" t="str">
            <v>6600.26</v>
          </cell>
          <cell r="G12489" t="str">
            <v>Administrative Expenses Support Services-IT</v>
          </cell>
          <cell r="H12489">
            <v>0</v>
          </cell>
          <cell r="I12489">
            <v>0</v>
          </cell>
          <cell r="J12489">
            <v>0</v>
          </cell>
          <cell r="K12489">
            <v>0</v>
          </cell>
          <cell r="L12489">
            <v>0</v>
          </cell>
          <cell r="M12489">
            <v>0</v>
          </cell>
          <cell r="N12489">
            <v>0</v>
          </cell>
          <cell r="O12489" t="str">
            <v>+++</v>
          </cell>
        </row>
        <row r="12490">
          <cell r="A12490" t="str">
            <v>680.45.40.000-6600.27</v>
          </cell>
          <cell r="B12490" t="str">
            <v>680</v>
          </cell>
          <cell r="C12490" t="str">
            <v>45</v>
          </cell>
          <cell r="D12490" t="str">
            <v>40</v>
          </cell>
          <cell r="E12490" t="str">
            <v>000</v>
          </cell>
          <cell r="F12490" t="str">
            <v>6600.27</v>
          </cell>
          <cell r="G12490" t="str">
            <v>Administrative Expenses Support Services-Direct Labor</v>
          </cell>
          <cell r="H12490">
            <v>0</v>
          </cell>
          <cell r="I12490">
            <v>0</v>
          </cell>
          <cell r="J12490">
            <v>0</v>
          </cell>
          <cell r="K12490">
            <v>0</v>
          </cell>
          <cell r="L12490">
            <v>0</v>
          </cell>
          <cell r="M12490">
            <v>0</v>
          </cell>
          <cell r="N12490">
            <v>0</v>
          </cell>
          <cell r="O12490" t="str">
            <v>+++</v>
          </cell>
        </row>
        <row r="12491">
          <cell r="A12491" t="str">
            <v>680.45.40.000-6600.29</v>
          </cell>
          <cell r="B12491" t="str">
            <v>680</v>
          </cell>
          <cell r="C12491" t="str">
            <v>45</v>
          </cell>
          <cell r="D12491" t="str">
            <v>40</v>
          </cell>
          <cell r="E12491" t="str">
            <v>000</v>
          </cell>
          <cell r="F12491" t="str">
            <v>6600.29</v>
          </cell>
          <cell r="G12491" t="str">
            <v>Administrative Expenses Administration &amp; Planning</v>
          </cell>
          <cell r="H12491">
            <v>0</v>
          </cell>
          <cell r="I12491">
            <v>0</v>
          </cell>
          <cell r="J12491">
            <v>0</v>
          </cell>
          <cell r="K12491">
            <v>0</v>
          </cell>
          <cell r="L12491">
            <v>0</v>
          </cell>
          <cell r="M12491">
            <v>0</v>
          </cell>
          <cell r="N12491">
            <v>0</v>
          </cell>
          <cell r="O12491" t="str">
            <v>+++</v>
          </cell>
        </row>
        <row r="12492">
          <cell r="A12492" t="str">
            <v>680.45.40.000-6600.30</v>
          </cell>
          <cell r="B12492" t="str">
            <v>680</v>
          </cell>
          <cell r="C12492" t="str">
            <v>45</v>
          </cell>
          <cell r="D12492" t="str">
            <v>40</v>
          </cell>
          <cell r="E12492" t="str">
            <v>000</v>
          </cell>
          <cell r="F12492" t="str">
            <v>6600.30</v>
          </cell>
          <cell r="G12492" t="str">
            <v>Administrative Expenses Other Expenses</v>
          </cell>
          <cell r="H12492">
            <v>0</v>
          </cell>
          <cell r="I12492">
            <v>0</v>
          </cell>
          <cell r="J12492">
            <v>0</v>
          </cell>
          <cell r="K12492">
            <v>0</v>
          </cell>
          <cell r="L12492">
            <v>0</v>
          </cell>
          <cell r="M12492">
            <v>0</v>
          </cell>
          <cell r="N12492">
            <v>0</v>
          </cell>
          <cell r="O12492" t="str">
            <v>+++</v>
          </cell>
        </row>
        <row r="12493">
          <cell r="A12493" t="str">
            <v>680.45.40.000-7000.03</v>
          </cell>
          <cell r="B12493" t="str">
            <v>680</v>
          </cell>
          <cell r="C12493" t="str">
            <v>45</v>
          </cell>
          <cell r="D12493" t="str">
            <v>40</v>
          </cell>
          <cell r="E12493" t="str">
            <v>000</v>
          </cell>
          <cell r="F12493" t="str">
            <v>7000.03</v>
          </cell>
          <cell r="G12493" t="str">
            <v>Capital Outlay Operations Equip-Minor</v>
          </cell>
          <cell r="H12493">
            <v>0</v>
          </cell>
          <cell r="I12493">
            <v>0</v>
          </cell>
          <cell r="J12493">
            <v>0</v>
          </cell>
          <cell r="K12493">
            <v>0</v>
          </cell>
          <cell r="L12493">
            <v>0</v>
          </cell>
          <cell r="M12493">
            <v>0</v>
          </cell>
          <cell r="N12493">
            <v>0</v>
          </cell>
          <cell r="O12493" t="str">
            <v>+++</v>
          </cell>
        </row>
        <row r="12494">
          <cell r="A12494" t="str">
            <v>680.45.40.000-7000.04</v>
          </cell>
          <cell r="B12494" t="str">
            <v>680</v>
          </cell>
          <cell r="C12494" t="str">
            <v>45</v>
          </cell>
          <cell r="D12494" t="str">
            <v>40</v>
          </cell>
          <cell r="E12494" t="str">
            <v>000</v>
          </cell>
          <cell r="F12494" t="str">
            <v>7000.04</v>
          </cell>
          <cell r="G12494" t="str">
            <v>Capital Outlay Operations Equipment-Major</v>
          </cell>
          <cell r="H12494">
            <v>0</v>
          </cell>
          <cell r="I12494">
            <v>0</v>
          </cell>
          <cell r="J12494">
            <v>0</v>
          </cell>
          <cell r="K12494">
            <v>0</v>
          </cell>
          <cell r="L12494">
            <v>0</v>
          </cell>
          <cell r="M12494">
            <v>0</v>
          </cell>
          <cell r="N12494">
            <v>0</v>
          </cell>
          <cell r="O12494" t="str">
            <v>+++</v>
          </cell>
        </row>
        <row r="12495">
          <cell r="A12495" t="str">
            <v>680.45.40.000-7000.07</v>
          </cell>
          <cell r="B12495" t="str">
            <v>680</v>
          </cell>
          <cell r="C12495" t="str">
            <v>45</v>
          </cell>
          <cell r="D12495" t="str">
            <v>40</v>
          </cell>
          <cell r="E12495" t="str">
            <v>000</v>
          </cell>
          <cell r="F12495" t="str">
            <v>7000.07</v>
          </cell>
          <cell r="G12495" t="str">
            <v>Capital Outlay Computer Hardware</v>
          </cell>
          <cell r="H12495">
            <v>0</v>
          </cell>
          <cell r="I12495">
            <v>0</v>
          </cell>
          <cell r="J12495">
            <v>0</v>
          </cell>
          <cell r="K12495">
            <v>0</v>
          </cell>
          <cell r="L12495">
            <v>0</v>
          </cell>
          <cell r="M12495">
            <v>0</v>
          </cell>
          <cell r="N12495">
            <v>0</v>
          </cell>
          <cell r="O12495" t="str">
            <v>+++</v>
          </cell>
        </row>
        <row r="12496">
          <cell r="A12496" t="str">
            <v>680.45.40.000-7000.08</v>
          </cell>
          <cell r="B12496" t="str">
            <v>680</v>
          </cell>
          <cell r="C12496" t="str">
            <v>45</v>
          </cell>
          <cell r="D12496" t="str">
            <v>40</v>
          </cell>
          <cell r="E12496" t="str">
            <v>000</v>
          </cell>
          <cell r="F12496" t="str">
            <v>7000.08</v>
          </cell>
          <cell r="G12496" t="str">
            <v>Capital Outlay Computer Software</v>
          </cell>
          <cell r="H12496">
            <v>0</v>
          </cell>
          <cell r="I12496">
            <v>0</v>
          </cell>
          <cell r="J12496">
            <v>0</v>
          </cell>
          <cell r="K12496">
            <v>0</v>
          </cell>
          <cell r="L12496">
            <v>0</v>
          </cell>
          <cell r="M12496">
            <v>0</v>
          </cell>
          <cell r="N12496">
            <v>0</v>
          </cell>
          <cell r="O12496" t="str">
            <v>+++</v>
          </cell>
        </row>
        <row r="12497">
          <cell r="A12497" t="str">
            <v>680.45.40.000-7000.12</v>
          </cell>
          <cell r="B12497" t="str">
            <v>680</v>
          </cell>
          <cell r="C12497" t="str">
            <v>45</v>
          </cell>
          <cell r="D12497" t="str">
            <v>40</v>
          </cell>
          <cell r="E12497" t="str">
            <v>000</v>
          </cell>
          <cell r="F12497" t="str">
            <v>7000.12</v>
          </cell>
          <cell r="G12497" t="str">
            <v>Capital Outlay Furniture</v>
          </cell>
          <cell r="H12497">
            <v>0</v>
          </cell>
          <cell r="I12497">
            <v>0</v>
          </cell>
          <cell r="J12497">
            <v>0</v>
          </cell>
          <cell r="K12497">
            <v>0</v>
          </cell>
          <cell r="L12497">
            <v>0</v>
          </cell>
          <cell r="M12497">
            <v>0</v>
          </cell>
          <cell r="N12497">
            <v>0</v>
          </cell>
          <cell r="O12497" t="str">
            <v>+++</v>
          </cell>
        </row>
        <row r="12498">
          <cell r="A12498" t="str">
            <v>680.45.40.000-7000.99</v>
          </cell>
          <cell r="B12498" t="str">
            <v>680</v>
          </cell>
          <cell r="C12498" t="str">
            <v>45</v>
          </cell>
          <cell r="D12498" t="str">
            <v>40</v>
          </cell>
          <cell r="E12498" t="str">
            <v>000</v>
          </cell>
          <cell r="F12498" t="str">
            <v>7000.99</v>
          </cell>
          <cell r="G12498" t="str">
            <v>Capital Outlay General</v>
          </cell>
          <cell r="H12498">
            <v>0</v>
          </cell>
          <cell r="I12498">
            <v>0</v>
          </cell>
          <cell r="J12498">
            <v>0</v>
          </cell>
          <cell r="K12498">
            <v>0</v>
          </cell>
          <cell r="L12498">
            <v>0</v>
          </cell>
          <cell r="M12498">
            <v>0</v>
          </cell>
          <cell r="N12498">
            <v>0</v>
          </cell>
          <cell r="O12498" t="str">
            <v>+++</v>
          </cell>
        </row>
        <row r="12499">
          <cell r="A12499" t="str">
            <v>680.45.41.000-5000.01</v>
          </cell>
          <cell r="B12499" t="str">
            <v>680</v>
          </cell>
          <cell r="C12499" t="str">
            <v>45</v>
          </cell>
          <cell r="D12499" t="str">
            <v>41</v>
          </cell>
          <cell r="E12499" t="str">
            <v>000</v>
          </cell>
          <cell r="F12499" t="str">
            <v>5000.01</v>
          </cell>
          <cell r="G12499" t="str">
            <v>Salaries Regular</v>
          </cell>
          <cell r="H12499">
            <v>0</v>
          </cell>
          <cell r="I12499">
            <v>0</v>
          </cell>
          <cell r="J12499">
            <v>0</v>
          </cell>
          <cell r="K12499">
            <v>0</v>
          </cell>
          <cell r="L12499">
            <v>0</v>
          </cell>
          <cell r="M12499">
            <v>0</v>
          </cell>
          <cell r="N12499">
            <v>0</v>
          </cell>
          <cell r="O12499" t="str">
            <v>+++</v>
          </cell>
        </row>
        <row r="12500">
          <cell r="A12500" t="str">
            <v>680.45.41.000-5000.02</v>
          </cell>
          <cell r="B12500" t="str">
            <v>680</v>
          </cell>
          <cell r="C12500" t="str">
            <v>45</v>
          </cell>
          <cell r="D12500" t="str">
            <v>41</v>
          </cell>
          <cell r="E12500" t="str">
            <v>000</v>
          </cell>
          <cell r="F12500" t="str">
            <v>5000.02</v>
          </cell>
          <cell r="G12500" t="str">
            <v>Salaries Part Time</v>
          </cell>
          <cell r="H12500">
            <v>0</v>
          </cell>
          <cell r="I12500">
            <v>0</v>
          </cell>
          <cell r="J12500">
            <v>0</v>
          </cell>
          <cell r="K12500">
            <v>0</v>
          </cell>
          <cell r="L12500">
            <v>0</v>
          </cell>
          <cell r="M12500">
            <v>0</v>
          </cell>
          <cell r="N12500">
            <v>0</v>
          </cell>
          <cell r="O12500" t="str">
            <v>+++</v>
          </cell>
        </row>
        <row r="12501">
          <cell r="A12501" t="str">
            <v>680.45.41.000-5000.03</v>
          </cell>
          <cell r="B12501" t="str">
            <v>680</v>
          </cell>
          <cell r="C12501" t="str">
            <v>45</v>
          </cell>
          <cell r="D12501" t="str">
            <v>41</v>
          </cell>
          <cell r="E12501" t="str">
            <v>000</v>
          </cell>
          <cell r="F12501" t="str">
            <v>5000.03</v>
          </cell>
          <cell r="G12501" t="str">
            <v>Salaries Overtime</v>
          </cell>
          <cell r="H12501">
            <v>0</v>
          </cell>
          <cell r="I12501">
            <v>0</v>
          </cell>
          <cell r="J12501">
            <v>0</v>
          </cell>
          <cell r="K12501">
            <v>0</v>
          </cell>
          <cell r="L12501">
            <v>0</v>
          </cell>
          <cell r="M12501">
            <v>0</v>
          </cell>
          <cell r="N12501">
            <v>0</v>
          </cell>
          <cell r="O12501" t="str">
            <v>+++</v>
          </cell>
        </row>
        <row r="12502">
          <cell r="A12502" t="str">
            <v>680.45.41.000-5000.04</v>
          </cell>
          <cell r="B12502" t="str">
            <v>680</v>
          </cell>
          <cell r="C12502" t="str">
            <v>45</v>
          </cell>
          <cell r="D12502" t="str">
            <v>41</v>
          </cell>
          <cell r="E12502" t="str">
            <v>000</v>
          </cell>
          <cell r="F12502" t="str">
            <v>5000.04</v>
          </cell>
          <cell r="G12502" t="str">
            <v>Salaries Holiday Pay</v>
          </cell>
          <cell r="H12502">
            <v>0</v>
          </cell>
          <cell r="I12502">
            <v>0</v>
          </cell>
          <cell r="J12502">
            <v>0</v>
          </cell>
          <cell r="K12502">
            <v>0</v>
          </cell>
          <cell r="L12502">
            <v>0</v>
          </cell>
          <cell r="M12502">
            <v>0</v>
          </cell>
          <cell r="N12502">
            <v>0</v>
          </cell>
          <cell r="O12502" t="str">
            <v>+++</v>
          </cell>
        </row>
        <row r="12503">
          <cell r="A12503" t="str">
            <v>680.45.41.000-5000.06</v>
          </cell>
          <cell r="B12503" t="str">
            <v>680</v>
          </cell>
          <cell r="C12503" t="str">
            <v>45</v>
          </cell>
          <cell r="D12503" t="str">
            <v>41</v>
          </cell>
          <cell r="E12503" t="str">
            <v>000</v>
          </cell>
          <cell r="F12503" t="str">
            <v>5000.06</v>
          </cell>
          <cell r="G12503" t="str">
            <v>Salaries Out of Class</v>
          </cell>
          <cell r="H12503">
            <v>0</v>
          </cell>
          <cell r="I12503">
            <v>0</v>
          </cell>
          <cell r="J12503">
            <v>0</v>
          </cell>
          <cell r="K12503">
            <v>0</v>
          </cell>
          <cell r="L12503">
            <v>0</v>
          </cell>
          <cell r="M12503">
            <v>0</v>
          </cell>
          <cell r="N12503">
            <v>0</v>
          </cell>
          <cell r="O12503" t="str">
            <v>+++</v>
          </cell>
        </row>
        <row r="12504">
          <cell r="A12504" t="str">
            <v>680.45.41.000-5000.07</v>
          </cell>
          <cell r="B12504" t="str">
            <v>680</v>
          </cell>
          <cell r="C12504" t="str">
            <v>45</v>
          </cell>
          <cell r="D12504" t="str">
            <v>41</v>
          </cell>
          <cell r="E12504" t="str">
            <v>000</v>
          </cell>
          <cell r="F12504" t="str">
            <v>5000.07</v>
          </cell>
          <cell r="G12504" t="str">
            <v>Salaries Admin Leave Pay</v>
          </cell>
          <cell r="H12504">
            <v>0</v>
          </cell>
          <cell r="I12504">
            <v>0</v>
          </cell>
          <cell r="J12504">
            <v>0</v>
          </cell>
          <cell r="K12504">
            <v>0</v>
          </cell>
          <cell r="L12504">
            <v>0</v>
          </cell>
          <cell r="M12504">
            <v>0</v>
          </cell>
          <cell r="N12504">
            <v>0</v>
          </cell>
          <cell r="O12504" t="str">
            <v>+++</v>
          </cell>
        </row>
        <row r="12505">
          <cell r="A12505" t="str">
            <v>680.45.41.000-5000.08</v>
          </cell>
          <cell r="B12505" t="str">
            <v>680</v>
          </cell>
          <cell r="C12505" t="str">
            <v>45</v>
          </cell>
          <cell r="D12505" t="str">
            <v>41</v>
          </cell>
          <cell r="E12505" t="str">
            <v>000</v>
          </cell>
          <cell r="F12505" t="str">
            <v>5000.08</v>
          </cell>
          <cell r="G12505" t="str">
            <v>Salaries Longevity Pay</v>
          </cell>
          <cell r="H12505">
            <v>0</v>
          </cell>
          <cell r="I12505">
            <v>0</v>
          </cell>
          <cell r="J12505">
            <v>0</v>
          </cell>
          <cell r="K12505">
            <v>0</v>
          </cell>
          <cell r="L12505">
            <v>0</v>
          </cell>
          <cell r="M12505">
            <v>0</v>
          </cell>
          <cell r="N12505">
            <v>0</v>
          </cell>
          <cell r="O12505" t="str">
            <v>+++</v>
          </cell>
        </row>
        <row r="12506">
          <cell r="A12506" t="str">
            <v>680.45.41.000-5000.11</v>
          </cell>
          <cell r="B12506" t="str">
            <v>680</v>
          </cell>
          <cell r="C12506" t="str">
            <v>45</v>
          </cell>
          <cell r="D12506" t="str">
            <v>41</v>
          </cell>
          <cell r="E12506" t="str">
            <v>000</v>
          </cell>
          <cell r="F12506" t="str">
            <v>5000.11</v>
          </cell>
          <cell r="G12506" t="str">
            <v>Salaries Worker's Comp</v>
          </cell>
          <cell r="H12506">
            <v>0</v>
          </cell>
          <cell r="I12506">
            <v>0</v>
          </cell>
          <cell r="J12506">
            <v>0</v>
          </cell>
          <cell r="K12506">
            <v>0</v>
          </cell>
          <cell r="L12506">
            <v>0</v>
          </cell>
          <cell r="M12506">
            <v>0</v>
          </cell>
          <cell r="N12506">
            <v>0</v>
          </cell>
          <cell r="O12506" t="str">
            <v>+++</v>
          </cell>
        </row>
        <row r="12507">
          <cell r="A12507" t="str">
            <v>680.45.41.000-5000.99</v>
          </cell>
          <cell r="B12507" t="str">
            <v>680</v>
          </cell>
          <cell r="C12507" t="str">
            <v>45</v>
          </cell>
          <cell r="D12507" t="str">
            <v>41</v>
          </cell>
          <cell r="E12507" t="str">
            <v>000</v>
          </cell>
          <cell r="F12507" t="str">
            <v>5000.99</v>
          </cell>
          <cell r="G12507" t="str">
            <v>Salaries New Personnel Requests</v>
          </cell>
          <cell r="H12507">
            <v>0</v>
          </cell>
          <cell r="I12507">
            <v>0</v>
          </cell>
          <cell r="J12507">
            <v>0</v>
          </cell>
          <cell r="K12507">
            <v>0</v>
          </cell>
          <cell r="L12507">
            <v>0</v>
          </cell>
          <cell r="M12507">
            <v>0</v>
          </cell>
          <cell r="N12507">
            <v>0</v>
          </cell>
          <cell r="O12507" t="str">
            <v>+++</v>
          </cell>
        </row>
        <row r="12508">
          <cell r="A12508" t="str">
            <v>680.45.41.000-5100.00</v>
          </cell>
          <cell r="B12508" t="str">
            <v>680</v>
          </cell>
          <cell r="C12508" t="str">
            <v>45</v>
          </cell>
          <cell r="D12508" t="str">
            <v>41</v>
          </cell>
          <cell r="E12508" t="str">
            <v>000</v>
          </cell>
          <cell r="F12508" t="str">
            <v>5100.00</v>
          </cell>
          <cell r="G12508" t="str">
            <v>Benefits PERS Pool Liability</v>
          </cell>
          <cell r="H12508">
            <v>0</v>
          </cell>
          <cell r="I12508">
            <v>0</v>
          </cell>
          <cell r="J12508">
            <v>0</v>
          </cell>
          <cell r="K12508">
            <v>0</v>
          </cell>
          <cell r="L12508">
            <v>0</v>
          </cell>
          <cell r="M12508">
            <v>0</v>
          </cell>
          <cell r="N12508">
            <v>0</v>
          </cell>
          <cell r="O12508" t="str">
            <v>+++</v>
          </cell>
        </row>
        <row r="12509">
          <cell r="A12509" t="str">
            <v>680.45.41.000-5100.01</v>
          </cell>
          <cell r="B12509" t="str">
            <v>680</v>
          </cell>
          <cell r="C12509" t="str">
            <v>45</v>
          </cell>
          <cell r="D12509" t="str">
            <v>41</v>
          </cell>
          <cell r="E12509" t="str">
            <v>000</v>
          </cell>
          <cell r="F12509" t="str">
            <v>5100.01</v>
          </cell>
          <cell r="G12509" t="str">
            <v>Benefits Retirement</v>
          </cell>
          <cell r="H12509">
            <v>0</v>
          </cell>
          <cell r="I12509">
            <v>0</v>
          </cell>
          <cell r="J12509">
            <v>0</v>
          </cell>
          <cell r="K12509">
            <v>0</v>
          </cell>
          <cell r="L12509">
            <v>0</v>
          </cell>
          <cell r="M12509">
            <v>0</v>
          </cell>
          <cell r="N12509">
            <v>0</v>
          </cell>
          <cell r="O12509" t="str">
            <v>+++</v>
          </cell>
        </row>
        <row r="12510">
          <cell r="A12510" t="str">
            <v>680.45.41.000-5100.02</v>
          </cell>
          <cell r="B12510" t="str">
            <v>680</v>
          </cell>
          <cell r="C12510" t="str">
            <v>45</v>
          </cell>
          <cell r="D12510" t="str">
            <v>41</v>
          </cell>
          <cell r="E12510" t="str">
            <v>000</v>
          </cell>
          <cell r="F12510" t="str">
            <v>5100.02</v>
          </cell>
          <cell r="G12510" t="str">
            <v>Benefits Health Insurance</v>
          </cell>
          <cell r="H12510">
            <v>0</v>
          </cell>
          <cell r="I12510">
            <v>0</v>
          </cell>
          <cell r="J12510">
            <v>0</v>
          </cell>
          <cell r="K12510">
            <v>0</v>
          </cell>
          <cell r="L12510">
            <v>0</v>
          </cell>
          <cell r="M12510">
            <v>0</v>
          </cell>
          <cell r="N12510">
            <v>0</v>
          </cell>
          <cell r="O12510" t="str">
            <v>+++</v>
          </cell>
        </row>
        <row r="12511">
          <cell r="A12511" t="str">
            <v>680.45.41.000-5100.03</v>
          </cell>
          <cell r="B12511" t="str">
            <v>680</v>
          </cell>
          <cell r="C12511" t="str">
            <v>45</v>
          </cell>
          <cell r="D12511" t="str">
            <v>41</v>
          </cell>
          <cell r="E12511" t="str">
            <v>000</v>
          </cell>
          <cell r="F12511" t="str">
            <v>5100.03</v>
          </cell>
          <cell r="G12511" t="str">
            <v>Benefits Dental Insurance</v>
          </cell>
          <cell r="H12511">
            <v>0</v>
          </cell>
          <cell r="I12511">
            <v>0</v>
          </cell>
          <cell r="J12511">
            <v>0</v>
          </cell>
          <cell r="K12511">
            <v>0</v>
          </cell>
          <cell r="L12511">
            <v>0</v>
          </cell>
          <cell r="M12511">
            <v>0</v>
          </cell>
          <cell r="N12511">
            <v>0</v>
          </cell>
          <cell r="O12511" t="str">
            <v>+++</v>
          </cell>
        </row>
        <row r="12512">
          <cell r="A12512" t="str">
            <v>680.45.41.000-5100.04</v>
          </cell>
          <cell r="B12512" t="str">
            <v>680</v>
          </cell>
          <cell r="C12512" t="str">
            <v>45</v>
          </cell>
          <cell r="D12512" t="str">
            <v>41</v>
          </cell>
          <cell r="E12512" t="str">
            <v>000</v>
          </cell>
          <cell r="F12512" t="str">
            <v>5100.04</v>
          </cell>
          <cell r="G12512" t="str">
            <v>Benefits Vision Insurance</v>
          </cell>
          <cell r="H12512">
            <v>0</v>
          </cell>
          <cell r="I12512">
            <v>0</v>
          </cell>
          <cell r="J12512">
            <v>0</v>
          </cell>
          <cell r="K12512">
            <v>0</v>
          </cell>
          <cell r="L12512">
            <v>0</v>
          </cell>
          <cell r="M12512">
            <v>0</v>
          </cell>
          <cell r="N12512">
            <v>0</v>
          </cell>
          <cell r="O12512" t="str">
            <v>+++</v>
          </cell>
        </row>
        <row r="12513">
          <cell r="A12513" t="str">
            <v>680.45.41.000-5100.05</v>
          </cell>
          <cell r="B12513" t="str">
            <v>680</v>
          </cell>
          <cell r="C12513" t="str">
            <v>45</v>
          </cell>
          <cell r="D12513" t="str">
            <v>41</v>
          </cell>
          <cell r="E12513" t="str">
            <v>000</v>
          </cell>
          <cell r="F12513" t="str">
            <v>5100.05</v>
          </cell>
          <cell r="G12513" t="str">
            <v>Benefits Life Insurance</v>
          </cell>
          <cell r="H12513">
            <v>0</v>
          </cell>
          <cell r="I12513">
            <v>0</v>
          </cell>
          <cell r="J12513">
            <v>0</v>
          </cell>
          <cell r="K12513">
            <v>0</v>
          </cell>
          <cell r="L12513">
            <v>0</v>
          </cell>
          <cell r="M12513">
            <v>0</v>
          </cell>
          <cell r="N12513">
            <v>0</v>
          </cell>
          <cell r="O12513" t="str">
            <v>+++</v>
          </cell>
        </row>
        <row r="12514">
          <cell r="A12514" t="str">
            <v>680.45.41.000-5100.06</v>
          </cell>
          <cell r="B12514" t="str">
            <v>680</v>
          </cell>
          <cell r="C12514" t="str">
            <v>45</v>
          </cell>
          <cell r="D12514" t="str">
            <v>41</v>
          </cell>
          <cell r="E12514" t="str">
            <v>000</v>
          </cell>
          <cell r="F12514" t="str">
            <v>5100.06</v>
          </cell>
          <cell r="G12514" t="str">
            <v>Benefits Worker's Comp</v>
          </cell>
          <cell r="H12514">
            <v>0</v>
          </cell>
          <cell r="I12514">
            <v>0</v>
          </cell>
          <cell r="J12514">
            <v>0</v>
          </cell>
          <cell r="K12514">
            <v>0</v>
          </cell>
          <cell r="L12514">
            <v>0</v>
          </cell>
          <cell r="M12514">
            <v>0</v>
          </cell>
          <cell r="N12514">
            <v>0</v>
          </cell>
          <cell r="O12514" t="str">
            <v>+++</v>
          </cell>
        </row>
        <row r="12515">
          <cell r="A12515" t="str">
            <v>680.45.41.000-5100.07</v>
          </cell>
          <cell r="B12515" t="str">
            <v>680</v>
          </cell>
          <cell r="C12515" t="str">
            <v>45</v>
          </cell>
          <cell r="D12515" t="str">
            <v>41</v>
          </cell>
          <cell r="E12515" t="str">
            <v>000</v>
          </cell>
          <cell r="F12515" t="str">
            <v>5100.07</v>
          </cell>
          <cell r="G12515" t="str">
            <v>Benefits Long Term Disability</v>
          </cell>
          <cell r="H12515">
            <v>0</v>
          </cell>
          <cell r="I12515">
            <v>0</v>
          </cell>
          <cell r="J12515">
            <v>0</v>
          </cell>
          <cell r="K12515">
            <v>0</v>
          </cell>
          <cell r="L12515">
            <v>0</v>
          </cell>
          <cell r="M12515">
            <v>0</v>
          </cell>
          <cell r="N12515">
            <v>0</v>
          </cell>
          <cell r="O12515" t="str">
            <v>+++</v>
          </cell>
        </row>
        <row r="12516">
          <cell r="A12516" t="str">
            <v>680.45.41.000-5100.08</v>
          </cell>
          <cell r="B12516" t="str">
            <v>680</v>
          </cell>
          <cell r="C12516" t="str">
            <v>45</v>
          </cell>
          <cell r="D12516" t="str">
            <v>41</v>
          </cell>
          <cell r="E12516" t="str">
            <v>000</v>
          </cell>
          <cell r="F12516" t="str">
            <v>5100.08</v>
          </cell>
          <cell r="G12516" t="str">
            <v>Benefits Deferred Compensation</v>
          </cell>
          <cell r="H12516">
            <v>0</v>
          </cell>
          <cell r="I12516">
            <v>0</v>
          </cell>
          <cell r="J12516">
            <v>0</v>
          </cell>
          <cell r="K12516">
            <v>0</v>
          </cell>
          <cell r="L12516">
            <v>0</v>
          </cell>
          <cell r="M12516">
            <v>0</v>
          </cell>
          <cell r="N12516">
            <v>0</v>
          </cell>
          <cell r="O12516" t="str">
            <v>+++</v>
          </cell>
        </row>
        <row r="12517">
          <cell r="A12517" t="str">
            <v>680.45.41.000-5100.09</v>
          </cell>
          <cell r="B12517" t="str">
            <v>680</v>
          </cell>
          <cell r="C12517" t="str">
            <v>45</v>
          </cell>
          <cell r="D12517" t="str">
            <v>41</v>
          </cell>
          <cell r="E12517" t="str">
            <v>000</v>
          </cell>
          <cell r="F12517" t="str">
            <v>5100.09</v>
          </cell>
          <cell r="G12517" t="str">
            <v>Benefits Unemployment Insurance</v>
          </cell>
          <cell r="H12517">
            <v>0</v>
          </cell>
          <cell r="I12517">
            <v>0</v>
          </cell>
          <cell r="J12517">
            <v>0</v>
          </cell>
          <cell r="K12517">
            <v>0</v>
          </cell>
          <cell r="L12517">
            <v>0</v>
          </cell>
          <cell r="M12517">
            <v>0</v>
          </cell>
          <cell r="N12517">
            <v>0</v>
          </cell>
          <cell r="O12517" t="str">
            <v>+++</v>
          </cell>
        </row>
        <row r="12518">
          <cell r="A12518" t="str">
            <v>680.45.41.000-5100.11</v>
          </cell>
          <cell r="B12518" t="str">
            <v>680</v>
          </cell>
          <cell r="C12518" t="str">
            <v>45</v>
          </cell>
          <cell r="D12518" t="str">
            <v>41</v>
          </cell>
          <cell r="E12518" t="str">
            <v>000</v>
          </cell>
          <cell r="F12518" t="str">
            <v>5100.11</v>
          </cell>
          <cell r="G12518" t="str">
            <v>Benefits Medicare</v>
          </cell>
          <cell r="H12518">
            <v>0</v>
          </cell>
          <cell r="I12518">
            <v>0</v>
          </cell>
          <cell r="J12518">
            <v>0</v>
          </cell>
          <cell r="K12518">
            <v>0</v>
          </cell>
          <cell r="L12518">
            <v>0</v>
          </cell>
          <cell r="M12518">
            <v>0</v>
          </cell>
          <cell r="N12518">
            <v>0</v>
          </cell>
          <cell r="O12518" t="str">
            <v>+++</v>
          </cell>
        </row>
        <row r="12519">
          <cell r="A12519" t="str">
            <v>680.45.41.000-5100.15</v>
          </cell>
          <cell r="B12519" t="str">
            <v>680</v>
          </cell>
          <cell r="C12519" t="str">
            <v>45</v>
          </cell>
          <cell r="D12519" t="str">
            <v>41</v>
          </cell>
          <cell r="E12519" t="str">
            <v>000</v>
          </cell>
          <cell r="F12519" t="str">
            <v>5100.15</v>
          </cell>
          <cell r="G12519" t="str">
            <v>Benefits Cell Phone Allowance</v>
          </cell>
          <cell r="H12519">
            <v>0</v>
          </cell>
          <cell r="I12519">
            <v>0</v>
          </cell>
          <cell r="J12519">
            <v>0</v>
          </cell>
          <cell r="K12519">
            <v>0</v>
          </cell>
          <cell r="L12519">
            <v>0</v>
          </cell>
          <cell r="M12519">
            <v>0</v>
          </cell>
          <cell r="N12519">
            <v>0</v>
          </cell>
          <cell r="O12519" t="str">
            <v>+++</v>
          </cell>
        </row>
        <row r="12520">
          <cell r="A12520" t="str">
            <v>680.45.41.000-5100.17</v>
          </cell>
          <cell r="B12520" t="str">
            <v>680</v>
          </cell>
          <cell r="C12520" t="str">
            <v>45</v>
          </cell>
          <cell r="D12520" t="str">
            <v>41</v>
          </cell>
          <cell r="E12520" t="str">
            <v>000</v>
          </cell>
          <cell r="F12520" t="str">
            <v>5100.17</v>
          </cell>
          <cell r="G12520" t="str">
            <v>Benefits Other Post Employment Benefits</v>
          </cell>
          <cell r="H12520">
            <v>0</v>
          </cell>
          <cell r="I12520">
            <v>0</v>
          </cell>
          <cell r="J12520">
            <v>0</v>
          </cell>
          <cell r="K12520">
            <v>0</v>
          </cell>
          <cell r="L12520">
            <v>0</v>
          </cell>
          <cell r="M12520">
            <v>0</v>
          </cell>
          <cell r="N12520">
            <v>0</v>
          </cell>
          <cell r="O12520" t="str">
            <v>+++</v>
          </cell>
        </row>
        <row r="12521">
          <cell r="A12521" t="str">
            <v>680.45.41.000-6000.01</v>
          </cell>
          <cell r="B12521" t="str">
            <v>680</v>
          </cell>
          <cell r="C12521" t="str">
            <v>45</v>
          </cell>
          <cell r="D12521" t="str">
            <v>41</v>
          </cell>
          <cell r="E12521" t="str">
            <v>000</v>
          </cell>
          <cell r="F12521" t="str">
            <v>6000.01</v>
          </cell>
          <cell r="G12521" t="str">
            <v>Professional Services General</v>
          </cell>
          <cell r="H12521">
            <v>0</v>
          </cell>
          <cell r="I12521">
            <v>0</v>
          </cell>
          <cell r="J12521">
            <v>0</v>
          </cell>
          <cell r="K12521">
            <v>0</v>
          </cell>
          <cell r="L12521">
            <v>0</v>
          </cell>
          <cell r="M12521">
            <v>0</v>
          </cell>
          <cell r="N12521">
            <v>0</v>
          </cell>
          <cell r="O12521" t="str">
            <v>+++</v>
          </cell>
        </row>
        <row r="12522">
          <cell r="A12522" t="str">
            <v>680.45.41.000-6000.10</v>
          </cell>
          <cell r="B12522" t="str">
            <v>680</v>
          </cell>
          <cell r="C12522" t="str">
            <v>45</v>
          </cell>
          <cell r="D12522" t="str">
            <v>41</v>
          </cell>
          <cell r="E12522" t="str">
            <v>000</v>
          </cell>
          <cell r="F12522" t="str">
            <v>6000.10</v>
          </cell>
          <cell r="G12522" t="str">
            <v>Professional Services Consultant</v>
          </cell>
          <cell r="H12522">
            <v>0</v>
          </cell>
          <cell r="I12522">
            <v>0</v>
          </cell>
          <cell r="J12522">
            <v>0</v>
          </cell>
          <cell r="K12522">
            <v>0</v>
          </cell>
          <cell r="L12522">
            <v>0</v>
          </cell>
          <cell r="M12522">
            <v>0</v>
          </cell>
          <cell r="N12522">
            <v>0</v>
          </cell>
          <cell r="O12522" t="str">
            <v>+++</v>
          </cell>
        </row>
        <row r="12523">
          <cell r="A12523" t="str">
            <v>680.45.41.000-6000.12</v>
          </cell>
          <cell r="B12523" t="str">
            <v>680</v>
          </cell>
          <cell r="C12523" t="str">
            <v>45</v>
          </cell>
          <cell r="D12523" t="str">
            <v>41</v>
          </cell>
          <cell r="E12523" t="str">
            <v>000</v>
          </cell>
          <cell r="F12523" t="str">
            <v>6000.12</v>
          </cell>
          <cell r="G12523" t="str">
            <v>Professional Services Contract Services</v>
          </cell>
          <cell r="H12523">
            <v>0</v>
          </cell>
          <cell r="I12523">
            <v>0</v>
          </cell>
          <cell r="J12523">
            <v>0</v>
          </cell>
          <cell r="K12523">
            <v>0</v>
          </cell>
          <cell r="L12523">
            <v>0</v>
          </cell>
          <cell r="M12523">
            <v>0</v>
          </cell>
          <cell r="N12523">
            <v>0</v>
          </cell>
          <cell r="O12523" t="str">
            <v>+++</v>
          </cell>
        </row>
        <row r="12524">
          <cell r="A12524" t="str">
            <v>680.45.41.000-6000.13</v>
          </cell>
          <cell r="B12524" t="str">
            <v>680</v>
          </cell>
          <cell r="C12524" t="str">
            <v>45</v>
          </cell>
          <cell r="D12524" t="str">
            <v>41</v>
          </cell>
          <cell r="E12524" t="str">
            <v>000</v>
          </cell>
          <cell r="F12524" t="str">
            <v>6000.13</v>
          </cell>
          <cell r="G12524" t="str">
            <v>Professional Services Compliance Monitoring</v>
          </cell>
          <cell r="H12524">
            <v>0</v>
          </cell>
          <cell r="I12524">
            <v>0</v>
          </cell>
          <cell r="J12524">
            <v>0</v>
          </cell>
          <cell r="K12524">
            <v>0</v>
          </cell>
          <cell r="L12524">
            <v>0</v>
          </cell>
          <cell r="M12524">
            <v>0</v>
          </cell>
          <cell r="N12524">
            <v>0</v>
          </cell>
          <cell r="O12524" t="str">
            <v>+++</v>
          </cell>
        </row>
        <row r="12525">
          <cell r="A12525" t="str">
            <v>680.45.41.000-6000.14</v>
          </cell>
          <cell r="B12525" t="str">
            <v>680</v>
          </cell>
          <cell r="C12525" t="str">
            <v>45</v>
          </cell>
          <cell r="D12525" t="str">
            <v>41</v>
          </cell>
          <cell r="E12525" t="str">
            <v>000</v>
          </cell>
          <cell r="F12525" t="str">
            <v>6000.14</v>
          </cell>
          <cell r="G12525" t="str">
            <v>Professional Services IW Pre Analysis</v>
          </cell>
          <cell r="H12525">
            <v>0</v>
          </cell>
          <cell r="I12525">
            <v>0</v>
          </cell>
          <cell r="J12525">
            <v>0</v>
          </cell>
          <cell r="K12525">
            <v>0</v>
          </cell>
          <cell r="L12525">
            <v>0</v>
          </cell>
          <cell r="M12525">
            <v>0</v>
          </cell>
          <cell r="N12525">
            <v>0</v>
          </cell>
          <cell r="O12525" t="str">
            <v>+++</v>
          </cell>
        </row>
        <row r="12526">
          <cell r="A12526" t="str">
            <v>680.45.41.000-6000.18</v>
          </cell>
          <cell r="B12526" t="str">
            <v>680</v>
          </cell>
          <cell r="C12526" t="str">
            <v>45</v>
          </cell>
          <cell r="D12526" t="str">
            <v>41</v>
          </cell>
          <cell r="E12526" t="str">
            <v>000</v>
          </cell>
          <cell r="F12526" t="str">
            <v>6000.18</v>
          </cell>
          <cell r="G12526" t="str">
            <v>Professional Services Legal</v>
          </cell>
          <cell r="H12526">
            <v>0</v>
          </cell>
          <cell r="I12526">
            <v>0</v>
          </cell>
          <cell r="J12526">
            <v>0</v>
          </cell>
          <cell r="K12526">
            <v>0</v>
          </cell>
          <cell r="L12526">
            <v>0</v>
          </cell>
          <cell r="M12526">
            <v>0</v>
          </cell>
          <cell r="N12526">
            <v>0</v>
          </cell>
          <cell r="O12526" t="str">
            <v>+++</v>
          </cell>
        </row>
        <row r="12527">
          <cell r="A12527" t="str">
            <v>680.45.41.000-6100.01</v>
          </cell>
          <cell r="B12527" t="str">
            <v>680</v>
          </cell>
          <cell r="C12527" t="str">
            <v>45</v>
          </cell>
          <cell r="D12527" t="str">
            <v>41</v>
          </cell>
          <cell r="E12527" t="str">
            <v>000</v>
          </cell>
          <cell r="F12527" t="str">
            <v>6100.01</v>
          </cell>
          <cell r="G12527" t="str">
            <v>Utilities Electric</v>
          </cell>
          <cell r="H12527">
            <v>0</v>
          </cell>
          <cell r="I12527">
            <v>0</v>
          </cell>
          <cell r="J12527">
            <v>0</v>
          </cell>
          <cell r="K12527">
            <v>0</v>
          </cell>
          <cell r="L12527">
            <v>0</v>
          </cell>
          <cell r="M12527">
            <v>0</v>
          </cell>
          <cell r="N12527">
            <v>0</v>
          </cell>
          <cell r="O12527" t="str">
            <v>+++</v>
          </cell>
        </row>
        <row r="12528">
          <cell r="A12528" t="str">
            <v>680.45.41.000-6100.02</v>
          </cell>
          <cell r="B12528" t="str">
            <v>680</v>
          </cell>
          <cell r="C12528" t="str">
            <v>45</v>
          </cell>
          <cell r="D12528" t="str">
            <v>41</v>
          </cell>
          <cell r="E12528" t="str">
            <v>000</v>
          </cell>
          <cell r="F12528" t="str">
            <v>6100.02</v>
          </cell>
          <cell r="G12528" t="str">
            <v>Utilities Telephone</v>
          </cell>
          <cell r="H12528">
            <v>0</v>
          </cell>
          <cell r="I12528">
            <v>0</v>
          </cell>
          <cell r="J12528">
            <v>0</v>
          </cell>
          <cell r="K12528">
            <v>0</v>
          </cell>
          <cell r="L12528">
            <v>0</v>
          </cell>
          <cell r="M12528">
            <v>0</v>
          </cell>
          <cell r="N12528">
            <v>0</v>
          </cell>
          <cell r="O12528" t="str">
            <v>+++</v>
          </cell>
        </row>
        <row r="12529">
          <cell r="A12529" t="str">
            <v>680.45.41.000-6100.03</v>
          </cell>
          <cell r="B12529" t="str">
            <v>680</v>
          </cell>
          <cell r="C12529" t="str">
            <v>45</v>
          </cell>
          <cell r="D12529" t="str">
            <v>41</v>
          </cell>
          <cell r="E12529" t="str">
            <v>000</v>
          </cell>
          <cell r="F12529" t="str">
            <v>6100.03</v>
          </cell>
          <cell r="G12529" t="str">
            <v>Utilities Data Transmission / ISP</v>
          </cell>
          <cell r="H12529">
            <v>0</v>
          </cell>
          <cell r="I12529">
            <v>0</v>
          </cell>
          <cell r="J12529">
            <v>0</v>
          </cell>
          <cell r="K12529">
            <v>0</v>
          </cell>
          <cell r="L12529">
            <v>0</v>
          </cell>
          <cell r="M12529">
            <v>0</v>
          </cell>
          <cell r="N12529">
            <v>0</v>
          </cell>
          <cell r="O12529" t="str">
            <v>+++</v>
          </cell>
        </row>
        <row r="12530">
          <cell r="A12530" t="str">
            <v>680.45.41.000-6200.01</v>
          </cell>
          <cell r="B12530" t="str">
            <v>680</v>
          </cell>
          <cell r="C12530" t="str">
            <v>45</v>
          </cell>
          <cell r="D12530" t="str">
            <v>41</v>
          </cell>
          <cell r="E12530" t="str">
            <v>000</v>
          </cell>
          <cell r="F12530" t="str">
            <v>6200.01</v>
          </cell>
          <cell r="G12530" t="str">
            <v>Supplies Office</v>
          </cell>
          <cell r="H12530">
            <v>0</v>
          </cell>
          <cell r="I12530">
            <v>0</v>
          </cell>
          <cell r="J12530">
            <v>0</v>
          </cell>
          <cell r="K12530">
            <v>0</v>
          </cell>
          <cell r="L12530">
            <v>0</v>
          </cell>
          <cell r="M12530">
            <v>0</v>
          </cell>
          <cell r="N12530">
            <v>0</v>
          </cell>
          <cell r="O12530" t="str">
            <v>+++</v>
          </cell>
        </row>
        <row r="12531">
          <cell r="A12531" t="str">
            <v>680.45.41.000-6200.02</v>
          </cell>
          <cell r="B12531" t="str">
            <v>680</v>
          </cell>
          <cell r="C12531" t="str">
            <v>45</v>
          </cell>
          <cell r="D12531" t="str">
            <v>41</v>
          </cell>
          <cell r="E12531" t="str">
            <v>000</v>
          </cell>
          <cell r="F12531" t="str">
            <v>6200.02</v>
          </cell>
          <cell r="G12531" t="str">
            <v>Supplies Special Department</v>
          </cell>
          <cell r="H12531">
            <v>0</v>
          </cell>
          <cell r="I12531">
            <v>0</v>
          </cell>
          <cell r="J12531">
            <v>0</v>
          </cell>
          <cell r="K12531">
            <v>0</v>
          </cell>
          <cell r="L12531">
            <v>0</v>
          </cell>
          <cell r="M12531">
            <v>0</v>
          </cell>
          <cell r="N12531">
            <v>0</v>
          </cell>
          <cell r="O12531" t="str">
            <v>+++</v>
          </cell>
        </row>
        <row r="12532">
          <cell r="A12532" t="str">
            <v>680.45.41.000-6200.03</v>
          </cell>
          <cell r="B12532" t="str">
            <v>680</v>
          </cell>
          <cell r="C12532" t="str">
            <v>45</v>
          </cell>
          <cell r="D12532" t="str">
            <v>41</v>
          </cell>
          <cell r="E12532" t="str">
            <v>000</v>
          </cell>
          <cell r="F12532" t="str">
            <v>6200.03</v>
          </cell>
          <cell r="G12532" t="str">
            <v>Supplies Copier Maintenance &amp; Supplies</v>
          </cell>
          <cell r="H12532">
            <v>0</v>
          </cell>
          <cell r="I12532">
            <v>0</v>
          </cell>
          <cell r="J12532">
            <v>0</v>
          </cell>
          <cell r="K12532">
            <v>0</v>
          </cell>
          <cell r="L12532">
            <v>0</v>
          </cell>
          <cell r="M12532">
            <v>0</v>
          </cell>
          <cell r="N12532">
            <v>0</v>
          </cell>
          <cell r="O12532" t="str">
            <v>+++</v>
          </cell>
        </row>
        <row r="12533">
          <cell r="A12533" t="str">
            <v>680.45.41.000-6200.04</v>
          </cell>
          <cell r="B12533" t="str">
            <v>680</v>
          </cell>
          <cell r="C12533" t="str">
            <v>45</v>
          </cell>
          <cell r="D12533" t="str">
            <v>41</v>
          </cell>
          <cell r="E12533" t="str">
            <v>000</v>
          </cell>
          <cell r="F12533" t="str">
            <v>6200.04</v>
          </cell>
          <cell r="G12533" t="str">
            <v>Supplies Postage</v>
          </cell>
          <cell r="H12533">
            <v>0</v>
          </cell>
          <cell r="I12533">
            <v>0</v>
          </cell>
          <cell r="J12533">
            <v>0</v>
          </cell>
          <cell r="K12533">
            <v>0</v>
          </cell>
          <cell r="L12533">
            <v>0</v>
          </cell>
          <cell r="M12533">
            <v>0</v>
          </cell>
          <cell r="N12533">
            <v>0</v>
          </cell>
          <cell r="O12533" t="str">
            <v>+++</v>
          </cell>
        </row>
        <row r="12534">
          <cell r="A12534" t="str">
            <v>680.45.41.000-6200.05</v>
          </cell>
          <cell r="B12534" t="str">
            <v>680</v>
          </cell>
          <cell r="C12534" t="str">
            <v>45</v>
          </cell>
          <cell r="D12534" t="str">
            <v>41</v>
          </cell>
          <cell r="E12534" t="str">
            <v>000</v>
          </cell>
          <cell r="F12534" t="str">
            <v>6200.05</v>
          </cell>
          <cell r="G12534" t="str">
            <v>Supplies Gasoline</v>
          </cell>
          <cell r="H12534">
            <v>0</v>
          </cell>
          <cell r="I12534">
            <v>0</v>
          </cell>
          <cell r="J12534">
            <v>0</v>
          </cell>
          <cell r="K12534">
            <v>0</v>
          </cell>
          <cell r="L12534">
            <v>0</v>
          </cell>
          <cell r="M12534">
            <v>0</v>
          </cell>
          <cell r="N12534">
            <v>0</v>
          </cell>
          <cell r="O12534" t="str">
            <v>+++</v>
          </cell>
        </row>
        <row r="12535">
          <cell r="A12535" t="str">
            <v>680.45.41.000-6200.09</v>
          </cell>
          <cell r="B12535" t="str">
            <v>680</v>
          </cell>
          <cell r="C12535" t="str">
            <v>45</v>
          </cell>
          <cell r="D12535" t="str">
            <v>41</v>
          </cell>
          <cell r="E12535" t="str">
            <v>000</v>
          </cell>
          <cell r="F12535" t="str">
            <v>6200.09</v>
          </cell>
          <cell r="G12535" t="str">
            <v>Supplies Data Processing</v>
          </cell>
          <cell r="H12535">
            <v>0</v>
          </cell>
          <cell r="I12535">
            <v>0</v>
          </cell>
          <cell r="J12535">
            <v>0</v>
          </cell>
          <cell r="K12535">
            <v>0</v>
          </cell>
          <cell r="L12535">
            <v>0</v>
          </cell>
          <cell r="M12535">
            <v>0</v>
          </cell>
          <cell r="N12535">
            <v>0</v>
          </cell>
          <cell r="O12535" t="str">
            <v>+++</v>
          </cell>
        </row>
        <row r="12536">
          <cell r="A12536" t="str">
            <v>680.45.41.000-6300.01</v>
          </cell>
          <cell r="B12536" t="str">
            <v>680</v>
          </cell>
          <cell r="C12536" t="str">
            <v>45</v>
          </cell>
          <cell r="D12536" t="str">
            <v>41</v>
          </cell>
          <cell r="E12536" t="str">
            <v>000</v>
          </cell>
          <cell r="F12536" t="str">
            <v>6300.01</v>
          </cell>
          <cell r="G12536" t="str">
            <v>Dues &amp; Subscriptions Memberships</v>
          </cell>
          <cell r="H12536">
            <v>0</v>
          </cell>
          <cell r="I12536">
            <v>0</v>
          </cell>
          <cell r="J12536">
            <v>0</v>
          </cell>
          <cell r="K12536">
            <v>0</v>
          </cell>
          <cell r="L12536">
            <v>0</v>
          </cell>
          <cell r="M12536">
            <v>0</v>
          </cell>
          <cell r="N12536">
            <v>0</v>
          </cell>
          <cell r="O12536" t="str">
            <v>+++</v>
          </cell>
        </row>
        <row r="12537">
          <cell r="A12537" t="str">
            <v>680.45.41.000-6300.02</v>
          </cell>
          <cell r="B12537" t="str">
            <v>680</v>
          </cell>
          <cell r="C12537" t="str">
            <v>45</v>
          </cell>
          <cell r="D12537" t="str">
            <v>41</v>
          </cell>
          <cell r="E12537" t="str">
            <v>000</v>
          </cell>
          <cell r="F12537" t="str">
            <v>6300.02</v>
          </cell>
          <cell r="G12537" t="str">
            <v>Dues &amp; Subscriptions Publications</v>
          </cell>
          <cell r="H12537">
            <v>0</v>
          </cell>
          <cell r="I12537">
            <v>0</v>
          </cell>
          <cell r="J12537">
            <v>0</v>
          </cell>
          <cell r="K12537">
            <v>0</v>
          </cell>
          <cell r="L12537">
            <v>0</v>
          </cell>
          <cell r="M12537">
            <v>0</v>
          </cell>
          <cell r="N12537">
            <v>0</v>
          </cell>
          <cell r="O12537" t="str">
            <v>+++</v>
          </cell>
        </row>
        <row r="12538">
          <cell r="A12538" t="str">
            <v>680.45.41.000-6300.03</v>
          </cell>
          <cell r="B12538" t="str">
            <v>680</v>
          </cell>
          <cell r="C12538" t="str">
            <v>45</v>
          </cell>
          <cell r="D12538" t="str">
            <v>41</v>
          </cell>
          <cell r="E12538" t="str">
            <v>000</v>
          </cell>
          <cell r="F12538" t="str">
            <v>6300.03</v>
          </cell>
          <cell r="G12538" t="str">
            <v>Dues &amp; Subscriptions Certifications</v>
          </cell>
          <cell r="H12538">
            <v>0</v>
          </cell>
          <cell r="I12538">
            <v>0</v>
          </cell>
          <cell r="J12538">
            <v>0</v>
          </cell>
          <cell r="K12538">
            <v>0</v>
          </cell>
          <cell r="L12538">
            <v>0</v>
          </cell>
          <cell r="M12538">
            <v>0</v>
          </cell>
          <cell r="N12538">
            <v>0</v>
          </cell>
          <cell r="O12538" t="str">
            <v>+++</v>
          </cell>
        </row>
        <row r="12539">
          <cell r="A12539" t="str">
            <v>680.45.41.000-6350.01</v>
          </cell>
          <cell r="B12539" t="str">
            <v>680</v>
          </cell>
          <cell r="C12539" t="str">
            <v>45</v>
          </cell>
          <cell r="D12539" t="str">
            <v>41</v>
          </cell>
          <cell r="E12539" t="str">
            <v>000</v>
          </cell>
          <cell r="F12539" t="str">
            <v>6350.01</v>
          </cell>
          <cell r="G12539" t="str">
            <v>Maintenance Agreements &amp; Licenses License/Software Maintenance</v>
          </cell>
          <cell r="H12539">
            <v>0</v>
          </cell>
          <cell r="I12539">
            <v>0</v>
          </cell>
          <cell r="J12539">
            <v>0</v>
          </cell>
          <cell r="K12539">
            <v>0</v>
          </cell>
          <cell r="L12539">
            <v>0</v>
          </cell>
          <cell r="M12539">
            <v>0</v>
          </cell>
          <cell r="N12539">
            <v>0</v>
          </cell>
          <cell r="O12539" t="str">
            <v>+++</v>
          </cell>
        </row>
        <row r="12540">
          <cell r="A12540" t="str">
            <v>680.45.41.000-6350.02</v>
          </cell>
          <cell r="B12540" t="str">
            <v>680</v>
          </cell>
          <cell r="C12540" t="str">
            <v>45</v>
          </cell>
          <cell r="D12540" t="str">
            <v>41</v>
          </cell>
          <cell r="E12540" t="str">
            <v>000</v>
          </cell>
          <cell r="F12540" t="str">
            <v>6350.02</v>
          </cell>
          <cell r="G12540" t="str">
            <v>Maintenance Agreements &amp; Licenses Hardware Maintenance</v>
          </cell>
          <cell r="H12540">
            <v>0</v>
          </cell>
          <cell r="I12540">
            <v>0</v>
          </cell>
          <cell r="J12540">
            <v>0</v>
          </cell>
          <cell r="K12540">
            <v>0</v>
          </cell>
          <cell r="L12540">
            <v>0</v>
          </cell>
          <cell r="M12540">
            <v>0</v>
          </cell>
          <cell r="N12540">
            <v>0</v>
          </cell>
          <cell r="O12540" t="str">
            <v>+++</v>
          </cell>
        </row>
        <row r="12541">
          <cell r="A12541" t="str">
            <v>680.45.41.000-6350.03</v>
          </cell>
          <cell r="B12541" t="str">
            <v>680</v>
          </cell>
          <cell r="C12541" t="str">
            <v>45</v>
          </cell>
          <cell r="D12541" t="str">
            <v>41</v>
          </cell>
          <cell r="E12541" t="str">
            <v>000</v>
          </cell>
          <cell r="F12541" t="str">
            <v>6350.03</v>
          </cell>
          <cell r="G12541" t="str">
            <v>Maintenance Agreements &amp; Licenses Maintenance Agreements</v>
          </cell>
          <cell r="H12541">
            <v>0</v>
          </cell>
          <cell r="I12541">
            <v>0</v>
          </cell>
          <cell r="J12541">
            <v>0</v>
          </cell>
          <cell r="K12541">
            <v>0</v>
          </cell>
          <cell r="L12541">
            <v>0</v>
          </cell>
          <cell r="M12541">
            <v>0</v>
          </cell>
          <cell r="N12541">
            <v>0</v>
          </cell>
          <cell r="O12541" t="str">
            <v>+++</v>
          </cell>
        </row>
        <row r="12542">
          <cell r="A12542" t="str">
            <v>680.45.41.000-6350.04</v>
          </cell>
          <cell r="B12542" t="str">
            <v>680</v>
          </cell>
          <cell r="C12542" t="str">
            <v>45</v>
          </cell>
          <cell r="D12542" t="str">
            <v>41</v>
          </cell>
          <cell r="E12542" t="str">
            <v>000</v>
          </cell>
          <cell r="F12542" t="str">
            <v>6350.04</v>
          </cell>
          <cell r="G12542" t="str">
            <v>Maintenance Agreements &amp; Licenses SCADA</v>
          </cell>
          <cell r="H12542">
            <v>0</v>
          </cell>
          <cell r="I12542">
            <v>0</v>
          </cell>
          <cell r="J12542">
            <v>0</v>
          </cell>
          <cell r="K12542">
            <v>0</v>
          </cell>
          <cell r="L12542">
            <v>0</v>
          </cell>
          <cell r="M12542">
            <v>0</v>
          </cell>
          <cell r="N12542">
            <v>0</v>
          </cell>
          <cell r="O12542" t="str">
            <v>+++</v>
          </cell>
        </row>
        <row r="12543">
          <cell r="A12543" t="str">
            <v>680.45.41.000-6350.05</v>
          </cell>
          <cell r="B12543" t="str">
            <v>680</v>
          </cell>
          <cell r="C12543" t="str">
            <v>45</v>
          </cell>
          <cell r="D12543" t="str">
            <v>41</v>
          </cell>
          <cell r="E12543" t="str">
            <v>000</v>
          </cell>
          <cell r="F12543" t="str">
            <v>6350.05</v>
          </cell>
          <cell r="G12543" t="str">
            <v>Maintenance Agreements &amp; Licenses Traffic Control</v>
          </cell>
          <cell r="H12543">
            <v>0</v>
          </cell>
          <cell r="I12543">
            <v>0</v>
          </cell>
          <cell r="J12543">
            <v>0</v>
          </cell>
          <cell r="K12543">
            <v>0</v>
          </cell>
          <cell r="L12543">
            <v>0</v>
          </cell>
          <cell r="M12543">
            <v>0</v>
          </cell>
          <cell r="N12543">
            <v>0</v>
          </cell>
          <cell r="O12543" t="str">
            <v>+++</v>
          </cell>
        </row>
        <row r="12544">
          <cell r="A12544" t="str">
            <v>680.45.41.000-6350.06</v>
          </cell>
          <cell r="B12544" t="str">
            <v>680</v>
          </cell>
          <cell r="C12544" t="str">
            <v>45</v>
          </cell>
          <cell r="D12544" t="str">
            <v>41</v>
          </cell>
          <cell r="E12544" t="str">
            <v>000</v>
          </cell>
          <cell r="F12544" t="str">
            <v>6350.06</v>
          </cell>
          <cell r="G12544" t="str">
            <v>Maintenance Agreements &amp; Licenses Streetlights</v>
          </cell>
          <cell r="H12544">
            <v>0</v>
          </cell>
          <cell r="I12544">
            <v>0</v>
          </cell>
          <cell r="J12544">
            <v>0</v>
          </cell>
          <cell r="K12544">
            <v>0</v>
          </cell>
          <cell r="L12544">
            <v>0</v>
          </cell>
          <cell r="M12544">
            <v>0</v>
          </cell>
          <cell r="N12544">
            <v>0</v>
          </cell>
          <cell r="O12544" t="str">
            <v>+++</v>
          </cell>
        </row>
        <row r="12545">
          <cell r="A12545" t="str">
            <v>680.45.41.000-6400.01</v>
          </cell>
          <cell r="B12545" t="str">
            <v>680</v>
          </cell>
          <cell r="C12545" t="str">
            <v>45</v>
          </cell>
          <cell r="D12545" t="str">
            <v>41</v>
          </cell>
          <cell r="E12545" t="str">
            <v>000</v>
          </cell>
          <cell r="F12545" t="str">
            <v>6400.01</v>
          </cell>
          <cell r="G12545" t="str">
            <v>Repairs &amp; Maintenance Building</v>
          </cell>
          <cell r="H12545">
            <v>0</v>
          </cell>
          <cell r="I12545">
            <v>0</v>
          </cell>
          <cell r="J12545">
            <v>0</v>
          </cell>
          <cell r="K12545">
            <v>0</v>
          </cell>
          <cell r="L12545">
            <v>0</v>
          </cell>
          <cell r="M12545">
            <v>0</v>
          </cell>
          <cell r="N12545">
            <v>0</v>
          </cell>
          <cell r="O12545" t="str">
            <v>+++</v>
          </cell>
        </row>
        <row r="12546">
          <cell r="A12546" t="str">
            <v>680.45.41.000-6400.02</v>
          </cell>
          <cell r="B12546" t="str">
            <v>680</v>
          </cell>
          <cell r="C12546" t="str">
            <v>45</v>
          </cell>
          <cell r="D12546" t="str">
            <v>41</v>
          </cell>
          <cell r="E12546" t="str">
            <v>000</v>
          </cell>
          <cell r="F12546" t="str">
            <v>6400.02</v>
          </cell>
          <cell r="G12546" t="str">
            <v>Repairs &amp; Maintenance Minor Equipment/Other</v>
          </cell>
          <cell r="H12546">
            <v>0</v>
          </cell>
          <cell r="I12546">
            <v>0</v>
          </cell>
          <cell r="J12546">
            <v>0</v>
          </cell>
          <cell r="K12546">
            <v>0</v>
          </cell>
          <cell r="L12546">
            <v>0</v>
          </cell>
          <cell r="M12546">
            <v>0</v>
          </cell>
          <cell r="N12546">
            <v>0</v>
          </cell>
          <cell r="O12546" t="str">
            <v>+++</v>
          </cell>
        </row>
        <row r="12547">
          <cell r="A12547" t="str">
            <v>680.45.41.000-6400.03</v>
          </cell>
          <cell r="B12547" t="str">
            <v>680</v>
          </cell>
          <cell r="C12547" t="str">
            <v>45</v>
          </cell>
          <cell r="D12547" t="str">
            <v>41</v>
          </cell>
          <cell r="E12547" t="str">
            <v>000</v>
          </cell>
          <cell r="F12547" t="str">
            <v>6400.03</v>
          </cell>
          <cell r="G12547" t="str">
            <v>Repairs &amp; Maintenance Major Repair &amp; Contingency</v>
          </cell>
          <cell r="H12547">
            <v>0</v>
          </cell>
          <cell r="I12547">
            <v>0</v>
          </cell>
          <cell r="J12547">
            <v>0</v>
          </cell>
          <cell r="K12547">
            <v>0</v>
          </cell>
          <cell r="L12547">
            <v>0</v>
          </cell>
          <cell r="M12547">
            <v>0</v>
          </cell>
          <cell r="N12547">
            <v>0</v>
          </cell>
          <cell r="O12547" t="str">
            <v>+++</v>
          </cell>
        </row>
        <row r="12548">
          <cell r="A12548" t="str">
            <v>680.45.41.000-6400.04</v>
          </cell>
          <cell r="B12548" t="str">
            <v>680</v>
          </cell>
          <cell r="C12548" t="str">
            <v>45</v>
          </cell>
          <cell r="D12548" t="str">
            <v>41</v>
          </cell>
          <cell r="E12548" t="str">
            <v>000</v>
          </cell>
          <cell r="F12548" t="str">
            <v>6400.04</v>
          </cell>
          <cell r="G12548" t="str">
            <v>Repairs &amp; Maintenance Equipment Rental</v>
          </cell>
          <cell r="H12548">
            <v>0</v>
          </cell>
          <cell r="I12548">
            <v>0</v>
          </cell>
          <cell r="J12548">
            <v>0</v>
          </cell>
          <cell r="K12548">
            <v>0</v>
          </cell>
          <cell r="L12548">
            <v>0</v>
          </cell>
          <cell r="M12548">
            <v>0</v>
          </cell>
          <cell r="N12548">
            <v>0</v>
          </cell>
          <cell r="O12548" t="str">
            <v>+++</v>
          </cell>
        </row>
        <row r="12549">
          <cell r="A12549" t="str">
            <v>680.45.41.000-6400.05</v>
          </cell>
          <cell r="B12549" t="str">
            <v>680</v>
          </cell>
          <cell r="C12549" t="str">
            <v>45</v>
          </cell>
          <cell r="D12549" t="str">
            <v>41</v>
          </cell>
          <cell r="E12549" t="str">
            <v>000</v>
          </cell>
          <cell r="F12549" t="str">
            <v>6400.05</v>
          </cell>
          <cell r="G12549" t="str">
            <v>Repairs &amp; Maintenance Vehicle</v>
          </cell>
          <cell r="H12549">
            <v>0</v>
          </cell>
          <cell r="I12549">
            <v>0</v>
          </cell>
          <cell r="J12549">
            <v>0</v>
          </cell>
          <cell r="K12549">
            <v>0</v>
          </cell>
          <cell r="L12549">
            <v>0</v>
          </cell>
          <cell r="M12549">
            <v>0</v>
          </cell>
          <cell r="N12549">
            <v>0</v>
          </cell>
          <cell r="O12549" t="str">
            <v>+++</v>
          </cell>
        </row>
        <row r="12550">
          <cell r="A12550" t="str">
            <v>680.45.41.000-6600.01</v>
          </cell>
          <cell r="B12550" t="str">
            <v>680</v>
          </cell>
          <cell r="C12550" t="str">
            <v>45</v>
          </cell>
          <cell r="D12550" t="str">
            <v>41</v>
          </cell>
          <cell r="E12550" t="str">
            <v>000</v>
          </cell>
          <cell r="F12550" t="str">
            <v>6600.01</v>
          </cell>
          <cell r="G12550" t="str">
            <v>Administrative Expenses Meetings</v>
          </cell>
          <cell r="H12550">
            <v>0</v>
          </cell>
          <cell r="I12550">
            <v>0</v>
          </cell>
          <cell r="J12550">
            <v>0</v>
          </cell>
          <cell r="K12550">
            <v>0</v>
          </cell>
          <cell r="L12550">
            <v>0</v>
          </cell>
          <cell r="M12550">
            <v>0</v>
          </cell>
          <cell r="N12550">
            <v>0</v>
          </cell>
          <cell r="O12550" t="str">
            <v>+++</v>
          </cell>
        </row>
        <row r="12551">
          <cell r="A12551" t="str">
            <v>680.45.41.000-6600.03</v>
          </cell>
          <cell r="B12551" t="str">
            <v>680</v>
          </cell>
          <cell r="C12551" t="str">
            <v>45</v>
          </cell>
          <cell r="D12551" t="str">
            <v>41</v>
          </cell>
          <cell r="E12551" t="str">
            <v>000</v>
          </cell>
          <cell r="F12551" t="str">
            <v>6600.03</v>
          </cell>
          <cell r="G12551" t="str">
            <v>Administrative Expenses Mileage Reimbursement</v>
          </cell>
          <cell r="H12551">
            <v>0</v>
          </cell>
          <cell r="I12551">
            <v>0</v>
          </cell>
          <cell r="J12551">
            <v>0</v>
          </cell>
          <cell r="K12551">
            <v>0</v>
          </cell>
          <cell r="L12551">
            <v>0</v>
          </cell>
          <cell r="M12551">
            <v>0</v>
          </cell>
          <cell r="N12551">
            <v>0</v>
          </cell>
          <cell r="O12551" t="str">
            <v>+++</v>
          </cell>
        </row>
        <row r="12552">
          <cell r="A12552" t="str">
            <v>680.45.41.000-6600.04</v>
          </cell>
          <cell r="B12552" t="str">
            <v>680</v>
          </cell>
          <cell r="C12552" t="str">
            <v>45</v>
          </cell>
          <cell r="D12552" t="str">
            <v>41</v>
          </cell>
          <cell r="E12552" t="str">
            <v>000</v>
          </cell>
          <cell r="F12552" t="str">
            <v>6600.04</v>
          </cell>
          <cell r="G12552" t="str">
            <v>Administrative Expenses Training/Conferences</v>
          </cell>
          <cell r="H12552">
            <v>0</v>
          </cell>
          <cell r="I12552">
            <v>0</v>
          </cell>
          <cell r="J12552">
            <v>0</v>
          </cell>
          <cell r="K12552">
            <v>0</v>
          </cell>
          <cell r="L12552">
            <v>0</v>
          </cell>
          <cell r="M12552">
            <v>0</v>
          </cell>
          <cell r="N12552">
            <v>0</v>
          </cell>
          <cell r="O12552" t="str">
            <v>+++</v>
          </cell>
        </row>
        <row r="12553">
          <cell r="A12553" t="str">
            <v>680.45.41.000-6600.05</v>
          </cell>
          <cell r="B12553" t="str">
            <v>680</v>
          </cell>
          <cell r="C12553" t="str">
            <v>45</v>
          </cell>
          <cell r="D12553" t="str">
            <v>41</v>
          </cell>
          <cell r="E12553" t="str">
            <v>000</v>
          </cell>
          <cell r="F12553" t="str">
            <v>6600.05</v>
          </cell>
          <cell r="G12553" t="str">
            <v>Administrative Expenses Public/Legal Advertisement</v>
          </cell>
          <cell r="H12553">
            <v>0</v>
          </cell>
          <cell r="I12553">
            <v>0</v>
          </cell>
          <cell r="J12553">
            <v>0</v>
          </cell>
          <cell r="K12553">
            <v>0</v>
          </cell>
          <cell r="L12553">
            <v>0</v>
          </cell>
          <cell r="M12553">
            <v>0</v>
          </cell>
          <cell r="N12553">
            <v>0</v>
          </cell>
          <cell r="O12553" t="str">
            <v>+++</v>
          </cell>
        </row>
        <row r="12554">
          <cell r="A12554" t="str">
            <v>680.45.41.000-6600.06</v>
          </cell>
          <cell r="B12554" t="str">
            <v>680</v>
          </cell>
          <cell r="C12554" t="str">
            <v>45</v>
          </cell>
          <cell r="D12554" t="str">
            <v>41</v>
          </cell>
          <cell r="E12554" t="str">
            <v>000</v>
          </cell>
          <cell r="F12554" t="str">
            <v>6600.06</v>
          </cell>
          <cell r="G12554" t="str">
            <v>Administrative Expenses Property/Building Rental</v>
          </cell>
          <cell r="H12554">
            <v>0</v>
          </cell>
          <cell r="I12554">
            <v>0</v>
          </cell>
          <cell r="J12554">
            <v>0</v>
          </cell>
          <cell r="K12554">
            <v>0</v>
          </cell>
          <cell r="L12554">
            <v>0</v>
          </cell>
          <cell r="M12554">
            <v>0</v>
          </cell>
          <cell r="N12554">
            <v>0</v>
          </cell>
          <cell r="O12554" t="str">
            <v>+++</v>
          </cell>
        </row>
        <row r="12555">
          <cell r="A12555" t="str">
            <v>680.45.41.000-6600.07</v>
          </cell>
          <cell r="B12555" t="str">
            <v>680</v>
          </cell>
          <cell r="C12555" t="str">
            <v>45</v>
          </cell>
          <cell r="D12555" t="str">
            <v>41</v>
          </cell>
          <cell r="E12555" t="str">
            <v>000</v>
          </cell>
          <cell r="F12555" t="str">
            <v>6600.07</v>
          </cell>
          <cell r="G12555" t="str">
            <v>Administrative Expenses Employee Recruitment</v>
          </cell>
          <cell r="H12555">
            <v>0</v>
          </cell>
          <cell r="I12555">
            <v>0</v>
          </cell>
          <cell r="J12555">
            <v>0</v>
          </cell>
          <cell r="K12555">
            <v>0</v>
          </cell>
          <cell r="L12555">
            <v>0</v>
          </cell>
          <cell r="M12555">
            <v>0</v>
          </cell>
          <cell r="N12555">
            <v>0</v>
          </cell>
          <cell r="O12555" t="str">
            <v>+++</v>
          </cell>
        </row>
        <row r="12556">
          <cell r="A12556" t="str">
            <v>680.45.41.000-6600.08</v>
          </cell>
          <cell r="B12556" t="str">
            <v>680</v>
          </cell>
          <cell r="C12556" t="str">
            <v>45</v>
          </cell>
          <cell r="D12556" t="str">
            <v>41</v>
          </cell>
          <cell r="E12556" t="str">
            <v>000</v>
          </cell>
          <cell r="F12556" t="str">
            <v>6600.08</v>
          </cell>
          <cell r="G12556" t="str">
            <v>Administrative Expenses Employee Recognition</v>
          </cell>
          <cell r="H12556">
            <v>0</v>
          </cell>
          <cell r="I12556">
            <v>0</v>
          </cell>
          <cell r="J12556">
            <v>0</v>
          </cell>
          <cell r="K12556">
            <v>0</v>
          </cell>
          <cell r="L12556">
            <v>0</v>
          </cell>
          <cell r="M12556">
            <v>0</v>
          </cell>
          <cell r="N12556">
            <v>0</v>
          </cell>
          <cell r="O12556" t="str">
            <v>+++</v>
          </cell>
        </row>
        <row r="12557">
          <cell r="A12557" t="str">
            <v>680.45.41.000-6600.14</v>
          </cell>
          <cell r="B12557" t="str">
            <v>680</v>
          </cell>
          <cell r="C12557" t="str">
            <v>45</v>
          </cell>
          <cell r="D12557" t="str">
            <v>41</v>
          </cell>
          <cell r="E12557" t="str">
            <v>000</v>
          </cell>
          <cell r="F12557" t="str">
            <v>6600.14</v>
          </cell>
          <cell r="G12557" t="str">
            <v>Administrative Expenses Filing/Recording Fee</v>
          </cell>
          <cell r="H12557">
            <v>0</v>
          </cell>
          <cell r="I12557">
            <v>0</v>
          </cell>
          <cell r="J12557">
            <v>0</v>
          </cell>
          <cell r="K12557">
            <v>0</v>
          </cell>
          <cell r="L12557">
            <v>0</v>
          </cell>
          <cell r="M12557">
            <v>0</v>
          </cell>
          <cell r="N12557">
            <v>0</v>
          </cell>
          <cell r="O12557" t="str">
            <v>+++</v>
          </cell>
        </row>
        <row r="12558">
          <cell r="A12558" t="str">
            <v>680.45.41.000-6600.24</v>
          </cell>
          <cell r="B12558" t="str">
            <v>680</v>
          </cell>
          <cell r="C12558" t="str">
            <v>45</v>
          </cell>
          <cell r="D12558" t="str">
            <v>41</v>
          </cell>
          <cell r="E12558" t="str">
            <v>000</v>
          </cell>
          <cell r="F12558" t="str">
            <v>6600.24</v>
          </cell>
          <cell r="G12558" t="str">
            <v>Administrative Expenses Marketing</v>
          </cell>
          <cell r="H12558">
            <v>0</v>
          </cell>
          <cell r="I12558">
            <v>0</v>
          </cell>
          <cell r="J12558">
            <v>0</v>
          </cell>
          <cell r="K12558">
            <v>0</v>
          </cell>
          <cell r="L12558">
            <v>0</v>
          </cell>
          <cell r="M12558">
            <v>0</v>
          </cell>
          <cell r="N12558">
            <v>0</v>
          </cell>
          <cell r="O12558" t="str">
            <v>+++</v>
          </cell>
        </row>
        <row r="12559">
          <cell r="A12559" t="str">
            <v>680.45.41.000-6600.25</v>
          </cell>
          <cell r="B12559" t="str">
            <v>680</v>
          </cell>
          <cell r="C12559" t="str">
            <v>45</v>
          </cell>
          <cell r="D12559" t="str">
            <v>41</v>
          </cell>
          <cell r="E12559" t="str">
            <v>000</v>
          </cell>
          <cell r="F12559" t="str">
            <v>6600.25</v>
          </cell>
          <cell r="G12559" t="str">
            <v>Administrative Expenses Support Services-Indirect Labor</v>
          </cell>
          <cell r="H12559">
            <v>0</v>
          </cell>
          <cell r="I12559">
            <v>0</v>
          </cell>
          <cell r="J12559">
            <v>0</v>
          </cell>
          <cell r="K12559">
            <v>0</v>
          </cell>
          <cell r="L12559">
            <v>0</v>
          </cell>
          <cell r="M12559">
            <v>0</v>
          </cell>
          <cell r="N12559">
            <v>0</v>
          </cell>
          <cell r="O12559" t="str">
            <v>+++</v>
          </cell>
        </row>
        <row r="12560">
          <cell r="A12560" t="str">
            <v>680.45.41.000-6600.26</v>
          </cell>
          <cell r="B12560" t="str">
            <v>680</v>
          </cell>
          <cell r="C12560" t="str">
            <v>45</v>
          </cell>
          <cell r="D12560" t="str">
            <v>41</v>
          </cell>
          <cell r="E12560" t="str">
            <v>000</v>
          </cell>
          <cell r="F12560" t="str">
            <v>6600.26</v>
          </cell>
          <cell r="G12560" t="str">
            <v>Administrative Expenses Support Services-IT</v>
          </cell>
          <cell r="H12560">
            <v>0</v>
          </cell>
          <cell r="I12560">
            <v>0</v>
          </cell>
          <cell r="J12560">
            <v>0</v>
          </cell>
          <cell r="K12560">
            <v>0</v>
          </cell>
          <cell r="L12560">
            <v>0</v>
          </cell>
          <cell r="M12560">
            <v>0</v>
          </cell>
          <cell r="N12560">
            <v>0</v>
          </cell>
          <cell r="O12560" t="str">
            <v>+++</v>
          </cell>
        </row>
        <row r="12561">
          <cell r="A12561" t="str">
            <v>680.45.41.000-6600.27</v>
          </cell>
          <cell r="B12561" t="str">
            <v>680</v>
          </cell>
          <cell r="C12561" t="str">
            <v>45</v>
          </cell>
          <cell r="D12561" t="str">
            <v>41</v>
          </cell>
          <cell r="E12561" t="str">
            <v>000</v>
          </cell>
          <cell r="F12561" t="str">
            <v>6600.27</v>
          </cell>
          <cell r="G12561" t="str">
            <v>Administrative Expenses Support Services-Direct Labor</v>
          </cell>
          <cell r="H12561">
            <v>0</v>
          </cell>
          <cell r="I12561">
            <v>0</v>
          </cell>
          <cell r="J12561">
            <v>0</v>
          </cell>
          <cell r="K12561">
            <v>0</v>
          </cell>
          <cell r="L12561">
            <v>0</v>
          </cell>
          <cell r="M12561">
            <v>0</v>
          </cell>
          <cell r="N12561">
            <v>0</v>
          </cell>
          <cell r="O12561" t="str">
            <v>+++</v>
          </cell>
        </row>
        <row r="12562">
          <cell r="A12562" t="str">
            <v>680.45.41.000-6600.29</v>
          </cell>
          <cell r="B12562" t="str">
            <v>680</v>
          </cell>
          <cell r="C12562" t="str">
            <v>45</v>
          </cell>
          <cell r="D12562" t="str">
            <v>41</v>
          </cell>
          <cell r="E12562" t="str">
            <v>000</v>
          </cell>
          <cell r="F12562" t="str">
            <v>6600.29</v>
          </cell>
          <cell r="G12562" t="str">
            <v>Administrative Expenses Administration &amp; Planning</v>
          </cell>
          <cell r="H12562">
            <v>0</v>
          </cell>
          <cell r="I12562">
            <v>0</v>
          </cell>
          <cell r="J12562">
            <v>0</v>
          </cell>
          <cell r="K12562">
            <v>0</v>
          </cell>
          <cell r="L12562">
            <v>0</v>
          </cell>
          <cell r="M12562">
            <v>0</v>
          </cell>
          <cell r="N12562">
            <v>0</v>
          </cell>
          <cell r="O12562" t="str">
            <v>+++</v>
          </cell>
        </row>
        <row r="12563">
          <cell r="A12563" t="str">
            <v>680.45.41.000-6600.30</v>
          </cell>
          <cell r="B12563" t="str">
            <v>680</v>
          </cell>
          <cell r="C12563" t="str">
            <v>45</v>
          </cell>
          <cell r="D12563" t="str">
            <v>41</v>
          </cell>
          <cell r="E12563" t="str">
            <v>000</v>
          </cell>
          <cell r="F12563" t="str">
            <v>6600.30</v>
          </cell>
          <cell r="G12563" t="str">
            <v>Administrative Expenses Other Expenses</v>
          </cell>
          <cell r="H12563">
            <v>0</v>
          </cell>
          <cell r="I12563">
            <v>0</v>
          </cell>
          <cell r="J12563">
            <v>0</v>
          </cell>
          <cell r="K12563">
            <v>0</v>
          </cell>
          <cell r="L12563">
            <v>0</v>
          </cell>
          <cell r="M12563">
            <v>0</v>
          </cell>
          <cell r="N12563">
            <v>0</v>
          </cell>
          <cell r="O12563" t="str">
            <v>+++</v>
          </cell>
        </row>
        <row r="12564">
          <cell r="A12564" t="str">
            <v>680.45.41.000-7000.03</v>
          </cell>
          <cell r="B12564" t="str">
            <v>680</v>
          </cell>
          <cell r="C12564" t="str">
            <v>45</v>
          </cell>
          <cell r="D12564" t="str">
            <v>41</v>
          </cell>
          <cell r="E12564" t="str">
            <v>000</v>
          </cell>
          <cell r="F12564" t="str">
            <v>7000.03</v>
          </cell>
          <cell r="G12564" t="str">
            <v>Capital Outlay Operations Equip-Minor</v>
          </cell>
          <cell r="H12564">
            <v>0</v>
          </cell>
          <cell r="I12564">
            <v>0</v>
          </cell>
          <cell r="J12564">
            <v>0</v>
          </cell>
          <cell r="K12564">
            <v>0</v>
          </cell>
          <cell r="L12564">
            <v>0</v>
          </cell>
          <cell r="M12564">
            <v>0</v>
          </cell>
          <cell r="N12564">
            <v>0</v>
          </cell>
          <cell r="O12564" t="str">
            <v>+++</v>
          </cell>
        </row>
        <row r="12565">
          <cell r="A12565" t="str">
            <v>680.45.41.000-7000.04</v>
          </cell>
          <cell r="B12565" t="str">
            <v>680</v>
          </cell>
          <cell r="C12565" t="str">
            <v>45</v>
          </cell>
          <cell r="D12565" t="str">
            <v>41</v>
          </cell>
          <cell r="E12565" t="str">
            <v>000</v>
          </cell>
          <cell r="F12565" t="str">
            <v>7000.04</v>
          </cell>
          <cell r="G12565" t="str">
            <v>Capital Outlay Operations Equipment-Major</v>
          </cell>
          <cell r="H12565">
            <v>0</v>
          </cell>
          <cell r="I12565">
            <v>0</v>
          </cell>
          <cell r="J12565">
            <v>0</v>
          </cell>
          <cell r="K12565">
            <v>0</v>
          </cell>
          <cell r="L12565">
            <v>0</v>
          </cell>
          <cell r="M12565">
            <v>0</v>
          </cell>
          <cell r="N12565">
            <v>0</v>
          </cell>
          <cell r="O12565" t="str">
            <v>+++</v>
          </cell>
        </row>
        <row r="12566">
          <cell r="A12566" t="str">
            <v>680.45.41.000-7000.07</v>
          </cell>
          <cell r="B12566" t="str">
            <v>680</v>
          </cell>
          <cell r="C12566" t="str">
            <v>45</v>
          </cell>
          <cell r="D12566" t="str">
            <v>41</v>
          </cell>
          <cell r="E12566" t="str">
            <v>000</v>
          </cell>
          <cell r="F12566" t="str">
            <v>7000.07</v>
          </cell>
          <cell r="G12566" t="str">
            <v>Capital Outlay Computer Hardware</v>
          </cell>
          <cell r="H12566">
            <v>0</v>
          </cell>
          <cell r="I12566">
            <v>0</v>
          </cell>
          <cell r="J12566">
            <v>0</v>
          </cell>
          <cell r="K12566">
            <v>0</v>
          </cell>
          <cell r="L12566">
            <v>0</v>
          </cell>
          <cell r="M12566">
            <v>0</v>
          </cell>
          <cell r="N12566">
            <v>0</v>
          </cell>
          <cell r="O12566" t="str">
            <v>+++</v>
          </cell>
        </row>
        <row r="12567">
          <cell r="A12567" t="str">
            <v>680.45.41.000-7000.08</v>
          </cell>
          <cell r="B12567" t="str">
            <v>680</v>
          </cell>
          <cell r="C12567" t="str">
            <v>45</v>
          </cell>
          <cell r="D12567" t="str">
            <v>41</v>
          </cell>
          <cell r="E12567" t="str">
            <v>000</v>
          </cell>
          <cell r="F12567" t="str">
            <v>7000.08</v>
          </cell>
          <cell r="G12567" t="str">
            <v>Capital Outlay Computer Software</v>
          </cell>
          <cell r="H12567">
            <v>0</v>
          </cell>
          <cell r="I12567">
            <v>0</v>
          </cell>
          <cell r="J12567">
            <v>0</v>
          </cell>
          <cell r="K12567">
            <v>0</v>
          </cell>
          <cell r="L12567">
            <v>0</v>
          </cell>
          <cell r="M12567">
            <v>0</v>
          </cell>
          <cell r="N12567">
            <v>0</v>
          </cell>
          <cell r="O12567" t="str">
            <v>+++</v>
          </cell>
        </row>
        <row r="12568">
          <cell r="A12568" t="str">
            <v>680.45.41.000-7000.12</v>
          </cell>
          <cell r="B12568" t="str">
            <v>680</v>
          </cell>
          <cell r="C12568" t="str">
            <v>45</v>
          </cell>
          <cell r="D12568" t="str">
            <v>41</v>
          </cell>
          <cell r="E12568" t="str">
            <v>000</v>
          </cell>
          <cell r="F12568" t="str">
            <v>7000.12</v>
          </cell>
          <cell r="G12568" t="str">
            <v>Capital Outlay Furniture</v>
          </cell>
          <cell r="H12568">
            <v>0</v>
          </cell>
          <cell r="I12568">
            <v>0</v>
          </cell>
          <cell r="J12568">
            <v>0</v>
          </cell>
          <cell r="K12568">
            <v>0</v>
          </cell>
          <cell r="L12568">
            <v>0</v>
          </cell>
          <cell r="M12568">
            <v>0</v>
          </cell>
          <cell r="N12568">
            <v>0</v>
          </cell>
          <cell r="O12568" t="str">
            <v>+++</v>
          </cell>
        </row>
        <row r="12569">
          <cell r="A12569" t="str">
            <v>680.45.41.000-7000.99</v>
          </cell>
          <cell r="B12569" t="str">
            <v>680</v>
          </cell>
          <cell r="C12569" t="str">
            <v>45</v>
          </cell>
          <cell r="D12569" t="str">
            <v>41</v>
          </cell>
          <cell r="E12569" t="str">
            <v>000</v>
          </cell>
          <cell r="F12569" t="str">
            <v>7000.99</v>
          </cell>
          <cell r="G12569" t="str">
            <v>Capital Outlay General</v>
          </cell>
          <cell r="H12569">
            <v>0</v>
          </cell>
          <cell r="I12569">
            <v>0</v>
          </cell>
          <cell r="J12569">
            <v>0</v>
          </cell>
          <cell r="K12569">
            <v>0</v>
          </cell>
          <cell r="L12569">
            <v>0</v>
          </cell>
          <cell r="M12569">
            <v>0</v>
          </cell>
          <cell r="N12569">
            <v>0</v>
          </cell>
          <cell r="O12569" t="str">
            <v>+++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573">
          <cell r="A573" t="str">
            <v>420.00.00.900-4400.10</v>
          </cell>
        </row>
        <row r="866">
          <cell r="A866" t="str">
            <v>680.00.00.900-4900.69</v>
          </cell>
          <cell r="B866" t="str">
            <v>680</v>
          </cell>
          <cell r="C866" t="str">
            <v>00</v>
          </cell>
          <cell r="D866" t="str">
            <v>00</v>
          </cell>
          <cell r="E866" t="str">
            <v>900</v>
          </cell>
          <cell r="F866" t="str">
            <v>4900.69</v>
          </cell>
          <cell r="G866" t="str">
            <v>Other Financing Sources Op Transfer In-Water Fee Improve</v>
          </cell>
          <cell r="H866">
            <v>787920</v>
          </cell>
          <cell r="I866">
            <v>0</v>
          </cell>
          <cell r="J866">
            <v>787920</v>
          </cell>
          <cell r="K866">
            <v>0</v>
          </cell>
          <cell r="L866">
            <v>0</v>
          </cell>
          <cell r="M866">
            <v>0</v>
          </cell>
          <cell r="N866">
            <v>787920</v>
          </cell>
          <cell r="O866">
            <v>0</v>
          </cell>
        </row>
        <row r="867">
          <cell r="A867" t="str">
            <v>680.40.85.015-4500.22</v>
          </cell>
          <cell r="B867" t="str">
            <v>680</v>
          </cell>
          <cell r="C867" t="str">
            <v>40</v>
          </cell>
          <cell r="D867" t="str">
            <v>85</v>
          </cell>
          <cell r="E867" t="str">
            <v>015</v>
          </cell>
          <cell r="F867" t="str">
            <v>4500.22</v>
          </cell>
          <cell r="G867" t="str">
            <v>Charges for Services-Public Works Water Service Fee</v>
          </cell>
          <cell r="H867">
            <v>11731350</v>
          </cell>
          <cell r="I867">
            <v>0</v>
          </cell>
          <cell r="J867">
            <v>11731350</v>
          </cell>
          <cell r="K867">
            <v>2071.7399999999998</v>
          </cell>
          <cell r="L867">
            <v>0</v>
          </cell>
          <cell r="M867">
            <v>3855548.04</v>
          </cell>
          <cell r="N867">
            <v>7875801.96</v>
          </cell>
          <cell r="O867">
            <v>0.33</v>
          </cell>
        </row>
        <row r="868">
          <cell r="A868" t="str">
            <v>680.40.85.015-4500.23</v>
          </cell>
          <cell r="B868" t="str">
            <v>680</v>
          </cell>
          <cell r="C868" t="str">
            <v>40</v>
          </cell>
          <cell r="D868" t="str">
            <v>85</v>
          </cell>
          <cell r="E868" t="str">
            <v>015</v>
          </cell>
          <cell r="F868" t="str">
            <v>4500.23</v>
          </cell>
          <cell r="G868" t="str">
            <v>Charges for Services-Public Works Water-Billed Deposits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 t="str">
            <v>+++</v>
          </cell>
        </row>
        <row r="869">
          <cell r="A869" t="str">
            <v>680.40.85.015-4500.24</v>
          </cell>
          <cell r="B869" t="str">
            <v>680</v>
          </cell>
          <cell r="C869" t="str">
            <v>40</v>
          </cell>
          <cell r="D869" t="str">
            <v>85</v>
          </cell>
          <cell r="E869" t="str">
            <v>015</v>
          </cell>
          <cell r="F869" t="str">
            <v>4500.24</v>
          </cell>
          <cell r="G869" t="str">
            <v>Charges for Services-Public Works Penalties</v>
          </cell>
          <cell r="H869">
            <v>191340</v>
          </cell>
          <cell r="I869">
            <v>0</v>
          </cell>
          <cell r="J869">
            <v>191340</v>
          </cell>
          <cell r="K869">
            <v>0</v>
          </cell>
          <cell r="L869">
            <v>0</v>
          </cell>
          <cell r="M869">
            <v>25</v>
          </cell>
          <cell r="N869">
            <v>191315</v>
          </cell>
          <cell r="O869">
            <v>0</v>
          </cell>
        </row>
        <row r="870">
          <cell r="A870" t="str">
            <v>680.40.85.015-4500.41</v>
          </cell>
          <cell r="B870" t="str">
            <v>680</v>
          </cell>
          <cell r="C870" t="str">
            <v>40</v>
          </cell>
          <cell r="D870" t="str">
            <v>85</v>
          </cell>
          <cell r="E870" t="str">
            <v>015</v>
          </cell>
          <cell r="F870" t="str">
            <v>4500.41</v>
          </cell>
          <cell r="G870" t="str">
            <v>Charges for Services-Public Works Construction Water Services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950</v>
          </cell>
          <cell r="N870">
            <v>-950</v>
          </cell>
          <cell r="O870" t="str">
            <v>+++</v>
          </cell>
        </row>
        <row r="871">
          <cell r="A871" t="str">
            <v>680.40.85.015-4700.01</v>
          </cell>
          <cell r="B871" t="str">
            <v>680</v>
          </cell>
          <cell r="C871" t="str">
            <v>40</v>
          </cell>
          <cell r="D871" t="str">
            <v>85</v>
          </cell>
          <cell r="E871" t="str">
            <v>015</v>
          </cell>
          <cell r="F871" t="str">
            <v>4700.01</v>
          </cell>
          <cell r="G871" t="str">
            <v>Investment Earnings Interest on Investments</v>
          </cell>
          <cell r="H871">
            <v>350000</v>
          </cell>
          <cell r="I871">
            <v>0</v>
          </cell>
          <cell r="J871">
            <v>350000</v>
          </cell>
          <cell r="K871">
            <v>0</v>
          </cell>
          <cell r="L871">
            <v>0</v>
          </cell>
          <cell r="M871">
            <v>0</v>
          </cell>
          <cell r="N871">
            <v>350000</v>
          </cell>
          <cell r="O871">
            <v>0</v>
          </cell>
        </row>
        <row r="872">
          <cell r="A872" t="str">
            <v>680.40.85.015-4700.02</v>
          </cell>
          <cell r="B872" t="str">
            <v>680</v>
          </cell>
          <cell r="C872" t="str">
            <v>40</v>
          </cell>
          <cell r="D872" t="str">
            <v>85</v>
          </cell>
          <cell r="E872" t="str">
            <v>015</v>
          </cell>
          <cell r="F872" t="str">
            <v>4700.02</v>
          </cell>
          <cell r="G872" t="str">
            <v>Investment Earnings Lease Trust Account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 t="str">
            <v>+++</v>
          </cell>
        </row>
        <row r="873">
          <cell r="A873" t="str">
            <v>680.40.85.015-4700.07</v>
          </cell>
          <cell r="B873" t="str">
            <v>680</v>
          </cell>
          <cell r="C873" t="str">
            <v>40</v>
          </cell>
          <cell r="D873" t="str">
            <v>85</v>
          </cell>
          <cell r="E873" t="str">
            <v>015</v>
          </cell>
          <cell r="F873" t="str">
            <v>4700.07</v>
          </cell>
          <cell r="G873" t="str">
            <v>Investment Earnings Trust Accounts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 t="str">
            <v>+++</v>
          </cell>
        </row>
        <row r="874">
          <cell r="A874" t="str">
            <v>680.40.85.015-4700.09</v>
          </cell>
          <cell r="B874" t="str">
            <v>680</v>
          </cell>
          <cell r="C874" t="str">
            <v>40</v>
          </cell>
          <cell r="D874" t="str">
            <v>85</v>
          </cell>
          <cell r="E874" t="str">
            <v>015</v>
          </cell>
          <cell r="F874" t="str">
            <v>4700.09</v>
          </cell>
          <cell r="G874" t="str">
            <v>Investment Earnings 2003 Issue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 t="str">
            <v>+++</v>
          </cell>
        </row>
        <row r="875">
          <cell r="A875" t="str">
            <v>680.40.85.015-4700.11</v>
          </cell>
          <cell r="B875" t="str">
            <v>680</v>
          </cell>
          <cell r="C875" t="str">
            <v>40</v>
          </cell>
          <cell r="D875" t="str">
            <v>85</v>
          </cell>
          <cell r="E875" t="str">
            <v>015</v>
          </cell>
          <cell r="F875" t="str">
            <v>4700.11</v>
          </cell>
          <cell r="G875" t="str">
            <v>Investment Earnings SSJID Trust Account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 t="str">
            <v>+++</v>
          </cell>
        </row>
        <row r="876">
          <cell r="A876" t="str">
            <v>680.40.85.015-4700.19</v>
          </cell>
          <cell r="B876" t="str">
            <v>680</v>
          </cell>
          <cell r="C876" t="str">
            <v>40</v>
          </cell>
          <cell r="D876" t="str">
            <v>85</v>
          </cell>
          <cell r="E876" t="str">
            <v>015</v>
          </cell>
          <cell r="F876" t="str">
            <v>4700.19</v>
          </cell>
          <cell r="G876" t="str">
            <v>Investment Earnings Market Value Change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 t="str">
            <v>+++</v>
          </cell>
        </row>
        <row r="877">
          <cell r="A877" t="str">
            <v>680.40.85.015-4700.21</v>
          </cell>
          <cell r="B877" t="str">
            <v>680</v>
          </cell>
          <cell r="C877" t="str">
            <v>40</v>
          </cell>
          <cell r="D877" t="str">
            <v>85</v>
          </cell>
          <cell r="E877" t="str">
            <v>015</v>
          </cell>
          <cell r="F877" t="str">
            <v>4700.21</v>
          </cell>
          <cell r="G877" t="str">
            <v>Investment Earnings Unallocated Investment Expense</v>
          </cell>
          <cell r="H877">
            <v>-35000</v>
          </cell>
          <cell r="I877">
            <v>0</v>
          </cell>
          <cell r="J877">
            <v>-35000</v>
          </cell>
          <cell r="K877">
            <v>0</v>
          </cell>
          <cell r="L877">
            <v>0</v>
          </cell>
          <cell r="M877">
            <v>0</v>
          </cell>
          <cell r="N877">
            <v>-35000</v>
          </cell>
          <cell r="O877">
            <v>0</v>
          </cell>
        </row>
        <row r="878">
          <cell r="A878" t="str">
            <v>680.40.85.015-4850.01</v>
          </cell>
          <cell r="B878" t="str">
            <v>680</v>
          </cell>
          <cell r="C878" t="str">
            <v>40</v>
          </cell>
          <cell r="D878" t="str">
            <v>85</v>
          </cell>
          <cell r="E878" t="str">
            <v>015</v>
          </cell>
          <cell r="F878" t="str">
            <v>4850.01</v>
          </cell>
          <cell r="G878" t="str">
            <v>Other Revenue Sale of Property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 t="str">
            <v>+++</v>
          </cell>
        </row>
        <row r="879">
          <cell r="A879" t="str">
            <v>680.40.85.015-4850.07</v>
          </cell>
          <cell r="B879" t="str">
            <v>680</v>
          </cell>
          <cell r="C879" t="str">
            <v>40</v>
          </cell>
          <cell r="D879" t="str">
            <v>85</v>
          </cell>
          <cell r="E879" t="str">
            <v>015</v>
          </cell>
          <cell r="F879" t="str">
            <v>4850.07</v>
          </cell>
          <cell r="G879" t="str">
            <v>Other Revenue Misc Reimbursement</v>
          </cell>
          <cell r="H879">
            <v>5000</v>
          </cell>
          <cell r="I879">
            <v>0</v>
          </cell>
          <cell r="J879">
            <v>5000</v>
          </cell>
          <cell r="K879">
            <v>0</v>
          </cell>
          <cell r="L879">
            <v>0</v>
          </cell>
          <cell r="M879">
            <v>0</v>
          </cell>
          <cell r="N879">
            <v>5000</v>
          </cell>
          <cell r="O879">
            <v>0</v>
          </cell>
        </row>
        <row r="880">
          <cell r="A880" t="str">
            <v>680.40.85.015-4850.10</v>
          </cell>
          <cell r="B880" t="str">
            <v>680</v>
          </cell>
          <cell r="C880" t="str">
            <v>40</v>
          </cell>
          <cell r="D880" t="str">
            <v>85</v>
          </cell>
          <cell r="E880" t="str">
            <v>015</v>
          </cell>
          <cell r="F880" t="str">
            <v>4850.10</v>
          </cell>
          <cell r="G880" t="str">
            <v>Other Revenue Settlements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 t="str">
            <v>+++</v>
          </cell>
        </row>
        <row r="881">
          <cell r="A881" t="str">
            <v>680.40.85.015-4850.12</v>
          </cell>
          <cell r="B881" t="str">
            <v>680</v>
          </cell>
          <cell r="C881" t="str">
            <v>40</v>
          </cell>
          <cell r="D881" t="str">
            <v>85</v>
          </cell>
          <cell r="E881" t="str">
            <v>015</v>
          </cell>
          <cell r="F881" t="str">
            <v>4850.12</v>
          </cell>
          <cell r="G881" t="str">
            <v>Other Revenue Miscellaneous Receipts</v>
          </cell>
          <cell r="H881">
            <v>5000</v>
          </cell>
          <cell r="I881">
            <v>0</v>
          </cell>
          <cell r="J881">
            <v>5000</v>
          </cell>
          <cell r="K881">
            <v>0</v>
          </cell>
          <cell r="L881">
            <v>0</v>
          </cell>
          <cell r="M881">
            <v>4700.1000000000004</v>
          </cell>
          <cell r="N881">
            <v>299.89999999999998</v>
          </cell>
          <cell r="O881">
            <v>0.94</v>
          </cell>
        </row>
        <row r="882">
          <cell r="A882" t="str">
            <v>680.40.85.015-4850.13</v>
          </cell>
          <cell r="B882" t="str">
            <v>680</v>
          </cell>
          <cell r="C882" t="str">
            <v>40</v>
          </cell>
          <cell r="D882" t="str">
            <v>85</v>
          </cell>
          <cell r="E882" t="str">
            <v>015</v>
          </cell>
          <cell r="F882" t="str">
            <v>4850.13</v>
          </cell>
          <cell r="G882" t="str">
            <v>Other Revenue Rebates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 t="str">
            <v>+++</v>
          </cell>
        </row>
        <row r="883">
          <cell r="A883" t="str">
            <v>680.40.85.015-4850.29</v>
          </cell>
          <cell r="B883" t="str">
            <v>680</v>
          </cell>
          <cell r="C883" t="str">
            <v>40</v>
          </cell>
          <cell r="D883" t="str">
            <v>85</v>
          </cell>
          <cell r="E883" t="str">
            <v>015</v>
          </cell>
          <cell r="F883" t="str">
            <v>4850.29</v>
          </cell>
          <cell r="G883" t="str">
            <v>Other Revenue Discounts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 t="str">
            <v>+++</v>
          </cell>
        </row>
        <row r="884">
          <cell r="A884" t="str">
            <v>680.40.85.015-4850.35</v>
          </cell>
          <cell r="B884" t="str">
            <v>680</v>
          </cell>
          <cell r="C884" t="str">
            <v>40</v>
          </cell>
          <cell r="D884" t="str">
            <v>85</v>
          </cell>
          <cell r="E884" t="str">
            <v>015</v>
          </cell>
          <cell r="F884" t="str">
            <v>4850.35</v>
          </cell>
          <cell r="G884" t="str">
            <v>Other Revenue Water Conservation</v>
          </cell>
          <cell r="H884">
            <v>500</v>
          </cell>
          <cell r="I884">
            <v>0</v>
          </cell>
          <cell r="J884">
            <v>500</v>
          </cell>
          <cell r="K884">
            <v>0</v>
          </cell>
          <cell r="L884">
            <v>0</v>
          </cell>
          <cell r="M884">
            <v>0</v>
          </cell>
          <cell r="N884">
            <v>500</v>
          </cell>
          <cell r="O884">
            <v>0</v>
          </cell>
        </row>
        <row r="885">
          <cell r="A885" t="str">
            <v>680.40.85.015-4900.00</v>
          </cell>
          <cell r="B885" t="str">
            <v>680</v>
          </cell>
          <cell r="C885" t="str">
            <v>40</v>
          </cell>
          <cell r="D885" t="str">
            <v>85</v>
          </cell>
          <cell r="E885" t="str">
            <v>015</v>
          </cell>
          <cell r="F885" t="str">
            <v>4900.00</v>
          </cell>
          <cell r="G885" t="str">
            <v>Other Financing Sources Undesignated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 t="str">
            <v>+++</v>
          </cell>
        </row>
        <row r="886">
          <cell r="A886" t="str">
            <v>680.40.85.015-4900.03</v>
          </cell>
          <cell r="B886" t="str">
            <v>680</v>
          </cell>
          <cell r="C886" t="str">
            <v>40</v>
          </cell>
          <cell r="D886" t="str">
            <v>85</v>
          </cell>
          <cell r="E886" t="str">
            <v>015</v>
          </cell>
          <cell r="F886" t="str">
            <v>4900.03</v>
          </cell>
          <cell r="G886" t="str">
            <v>Other Financing Sources Donated Infrastructure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 t="str">
            <v>+++</v>
          </cell>
        </row>
        <row r="887">
          <cell r="A887" t="str">
            <v>680.40.85.015-4900.88</v>
          </cell>
          <cell r="B887" t="str">
            <v>680</v>
          </cell>
          <cell r="C887" t="str">
            <v>40</v>
          </cell>
          <cell r="D887" t="str">
            <v>85</v>
          </cell>
          <cell r="E887" t="str">
            <v>015</v>
          </cell>
          <cell r="F887" t="str">
            <v>4900.88</v>
          </cell>
          <cell r="G887" t="str">
            <v>Other Financing Sources Op Transfer In-Payroll Tax Ben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11"/>
  <sheetViews>
    <sheetView tabSelected="1" view="pageBreakPreview" zoomScale="110" zoomScaleNormal="100" zoomScaleSheetLayoutView="110" workbookViewId="0">
      <selection activeCell="D8" sqref="D8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1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hidden="1" customWidth="1" outlineLevel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1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3.4257812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3.42578125" style="11" hidden="1" customWidth="1" outlineLevel="1"/>
    <col min="40" max="40" width="13.42578125" style="8" customWidth="1" collapsed="1"/>
    <col min="41" max="41" width="13.42578125" style="8" hidden="1" customWidth="1" outlineLevel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customWidth="1" collapsed="1"/>
    <col min="47" max="47" width="13.28515625" style="8" hidden="1" customWidth="1" outlineLevel="1"/>
    <col min="48" max="48" width="6.28515625" style="8" hidden="1" customWidth="1" outlineLevel="1"/>
    <col min="49" max="49" width="34.5703125" style="8" hidden="1" customWidth="1" outlineLevel="1"/>
    <col min="50" max="50" width="2.7109375" style="8" customWidth="1" collapsed="1"/>
    <col min="51" max="51" width="12.7109375" style="11" customWidth="1"/>
    <col min="52" max="52" width="13.140625" style="8" customWidth="1"/>
    <col min="53" max="53" width="5.7109375" style="8" customWidth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customWidth="1" collapsed="1"/>
    <col min="63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188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963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9"/>
      <c r="C3" s="9"/>
      <c r="D3" s="10"/>
      <c r="AA3" s="12"/>
      <c r="AL3" s="12"/>
    </row>
    <row r="4" spans="1:62" x14ac:dyDescent="0.25">
      <c r="B4" s="9"/>
      <c r="C4" s="9"/>
      <c r="D4" s="9"/>
      <c r="E4" s="13"/>
      <c r="F4" s="197" t="s">
        <v>1</v>
      </c>
      <c r="G4" s="197"/>
      <c r="H4" s="197"/>
      <c r="I4" s="197"/>
      <c r="J4" s="197"/>
      <c r="K4" s="197"/>
      <c r="L4" s="197"/>
      <c r="M4" s="14"/>
      <c r="N4" s="13"/>
      <c r="O4" s="13"/>
      <c r="Q4" s="197" t="s">
        <v>2</v>
      </c>
      <c r="R4" s="197"/>
      <c r="S4" s="197"/>
      <c r="T4" s="197"/>
      <c r="U4" s="197"/>
      <c r="V4" s="197"/>
      <c r="W4" s="197"/>
      <c r="X4" s="14"/>
      <c r="Y4" s="13"/>
      <c r="Z4" s="13"/>
      <c r="AA4" s="15"/>
      <c r="AB4" s="198" t="s">
        <v>3</v>
      </c>
      <c r="AC4" s="198"/>
      <c r="AD4" s="198"/>
      <c r="AE4" s="198"/>
      <c r="AF4" s="198"/>
      <c r="AG4" s="198"/>
      <c r="AH4" s="198"/>
      <c r="AI4" s="198"/>
      <c r="AJ4" s="198"/>
      <c r="AK4" s="198"/>
      <c r="AL4" s="16"/>
      <c r="AM4" s="198" t="s">
        <v>4</v>
      </c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Y4" s="17" t="s">
        <v>5</v>
      </c>
      <c r="AZ4" s="18"/>
      <c r="BA4" s="18"/>
      <c r="BB4" s="14"/>
      <c r="BC4" s="14"/>
      <c r="BD4" s="14"/>
      <c r="BE4" s="14"/>
      <c r="BF4" s="14"/>
      <c r="BG4" s="14"/>
      <c r="BH4" s="18"/>
      <c r="BI4" s="18"/>
      <c r="BJ4" s="18"/>
    </row>
    <row r="5" spans="1:62" ht="45" customHeight="1" x14ac:dyDescent="0.25">
      <c r="B5" s="19"/>
      <c r="C5" s="19"/>
      <c r="D5" s="19"/>
      <c r="E5" s="20"/>
      <c r="F5" s="21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196" t="s">
        <v>13</v>
      </c>
      <c r="N5" s="196"/>
      <c r="O5" s="22" t="s">
        <v>14</v>
      </c>
      <c r="Q5" s="22" t="s">
        <v>15</v>
      </c>
      <c r="R5" s="22" t="s">
        <v>7</v>
      </c>
      <c r="S5" s="22" t="s">
        <v>8</v>
      </c>
      <c r="T5" s="22" t="s">
        <v>9</v>
      </c>
      <c r="U5" s="22" t="s">
        <v>10</v>
      </c>
      <c r="V5" s="22" t="s">
        <v>11</v>
      </c>
      <c r="W5" s="22" t="s">
        <v>12</v>
      </c>
      <c r="X5" s="196" t="s">
        <v>13</v>
      </c>
      <c r="Y5" s="196"/>
      <c r="Z5" s="22" t="s">
        <v>14</v>
      </c>
      <c r="AA5" s="23"/>
      <c r="AB5" s="21" t="s">
        <v>15</v>
      </c>
      <c r="AC5" s="22" t="s">
        <v>7</v>
      </c>
      <c r="AD5" s="22" t="s">
        <v>8</v>
      </c>
      <c r="AE5" s="22" t="s">
        <v>9</v>
      </c>
      <c r="AF5" s="22" t="s">
        <v>10</v>
      </c>
      <c r="AG5" s="22" t="s">
        <v>11</v>
      </c>
      <c r="AH5" s="22" t="s">
        <v>12</v>
      </c>
      <c r="AI5" s="196" t="s">
        <v>17</v>
      </c>
      <c r="AJ5" s="196"/>
      <c r="AK5" s="22" t="s">
        <v>14</v>
      </c>
      <c r="AL5" s="23"/>
      <c r="AM5" s="21" t="s">
        <v>956</v>
      </c>
      <c r="AN5" s="22" t="s">
        <v>7</v>
      </c>
      <c r="AO5" s="194" t="s">
        <v>957</v>
      </c>
      <c r="AP5" s="22" t="s">
        <v>8</v>
      </c>
      <c r="AQ5" s="22" t="s">
        <v>9</v>
      </c>
      <c r="AR5" s="22" t="s">
        <v>10</v>
      </c>
      <c r="AS5" s="22" t="s">
        <v>11</v>
      </c>
      <c r="AT5" s="22" t="s">
        <v>16</v>
      </c>
      <c r="AU5" s="196" t="s">
        <v>17</v>
      </c>
      <c r="AV5" s="196"/>
      <c r="AW5" s="22" t="s">
        <v>14</v>
      </c>
      <c r="AY5" s="21" t="s">
        <v>18</v>
      </c>
      <c r="AZ5" s="196" t="s">
        <v>19</v>
      </c>
      <c r="BA5" s="196"/>
      <c r="BB5" s="22" t="s">
        <v>7</v>
      </c>
      <c r="BC5" s="22" t="s">
        <v>8</v>
      </c>
      <c r="BD5" s="22" t="s">
        <v>9</v>
      </c>
      <c r="BE5" s="22" t="s">
        <v>10</v>
      </c>
      <c r="BF5" s="22" t="s">
        <v>11</v>
      </c>
      <c r="BG5" s="22" t="s">
        <v>16</v>
      </c>
      <c r="BH5" s="196" t="s">
        <v>17</v>
      </c>
      <c r="BI5" s="196"/>
      <c r="BJ5" s="22" t="s">
        <v>14</v>
      </c>
    </row>
    <row r="6" spans="1:62" x14ac:dyDescent="0.25">
      <c r="B6" s="24"/>
      <c r="C6" s="24"/>
      <c r="D6" s="25"/>
      <c r="E6" s="26"/>
      <c r="F6" s="27"/>
      <c r="G6" s="26"/>
      <c r="H6" s="26"/>
      <c r="I6" s="26"/>
      <c r="J6" s="26"/>
      <c r="K6" s="26"/>
      <c r="L6" s="26"/>
      <c r="M6" s="26"/>
      <c r="N6" s="26"/>
      <c r="O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8"/>
      <c r="AC6" s="26"/>
      <c r="AD6" s="26"/>
      <c r="AE6" s="26"/>
      <c r="AF6" s="26"/>
      <c r="AG6" s="26"/>
      <c r="AH6" s="26"/>
      <c r="AL6" s="12"/>
      <c r="AN6" s="26"/>
      <c r="AO6" s="26"/>
      <c r="AP6" s="26"/>
      <c r="AQ6" s="26"/>
      <c r="AR6" s="26"/>
      <c r="AS6" s="26"/>
      <c r="AT6" s="26"/>
      <c r="BB6" s="26"/>
      <c r="BC6" s="26"/>
      <c r="BD6" s="26"/>
      <c r="BE6" s="26"/>
      <c r="BF6" s="26"/>
      <c r="BG6" s="26"/>
    </row>
    <row r="7" spans="1:62" x14ac:dyDescent="0.25">
      <c r="B7" s="24" t="s">
        <v>20</v>
      </c>
      <c r="C7" s="29"/>
      <c r="D7" s="30"/>
      <c r="E7" s="30"/>
      <c r="F7" s="31">
        <v>0</v>
      </c>
      <c r="G7" s="30">
        <f>F7</f>
        <v>0</v>
      </c>
      <c r="H7" s="30"/>
      <c r="I7" s="30"/>
      <c r="J7" s="30"/>
      <c r="K7" s="30"/>
      <c r="L7" s="30">
        <v>0</v>
      </c>
      <c r="M7" s="30"/>
      <c r="N7" s="30"/>
      <c r="O7" s="30"/>
      <c r="Q7" s="30">
        <f>L40</f>
        <v>-504532.77000000142</v>
      </c>
      <c r="R7" s="30">
        <f>L40</f>
        <v>-504532.77000000142</v>
      </c>
      <c r="S7" s="30"/>
      <c r="T7" s="30"/>
      <c r="U7" s="30"/>
      <c r="V7" s="30"/>
      <c r="W7" s="30">
        <v>63436640</v>
      </c>
      <c r="X7" s="30"/>
      <c r="Y7" s="30"/>
      <c r="Z7" s="30"/>
      <c r="AA7" s="32"/>
      <c r="AB7" s="33">
        <f>+W40</f>
        <v>59857828.649999999</v>
      </c>
      <c r="AC7" s="30">
        <f>AB7</f>
        <v>59857828.649999999</v>
      </c>
      <c r="AD7" s="30"/>
      <c r="AE7" s="30"/>
      <c r="AF7" s="30"/>
      <c r="AG7" s="30"/>
      <c r="AH7" s="30">
        <f>AB7</f>
        <v>59857828.649999999</v>
      </c>
      <c r="AL7" s="12"/>
      <c r="AM7" s="33">
        <f ca="1">AH40</f>
        <v>49610039.849999994</v>
      </c>
      <c r="AN7" s="30"/>
      <c r="AO7" s="30"/>
      <c r="AP7" s="30"/>
      <c r="AQ7" s="30"/>
      <c r="AR7" s="30"/>
      <c r="AS7" s="30"/>
      <c r="AT7" s="30">
        <f ca="1">AH40</f>
        <v>49610039.849999994</v>
      </c>
      <c r="AY7" s="33">
        <f ca="1">AT40</f>
        <v>49610039.849999994</v>
      </c>
      <c r="BB7" s="30"/>
      <c r="BC7" s="30"/>
      <c r="BD7" s="30"/>
      <c r="BE7" s="30"/>
      <c r="BF7" s="30"/>
      <c r="BG7" s="30">
        <f ca="1">AT40</f>
        <v>49610039.849999994</v>
      </c>
    </row>
    <row r="8" spans="1:62" x14ac:dyDescent="0.25">
      <c r="B8" s="24"/>
      <c r="C8" s="24"/>
      <c r="D8" s="34"/>
      <c r="E8" s="26"/>
      <c r="F8" s="27"/>
      <c r="G8" s="26"/>
      <c r="H8" s="26"/>
      <c r="I8" s="26"/>
      <c r="J8" s="26"/>
      <c r="K8" s="26"/>
      <c r="L8" s="26"/>
      <c r="M8" s="26"/>
      <c r="N8" s="26"/>
      <c r="O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C8" s="26"/>
      <c r="AD8" s="26"/>
      <c r="AE8" s="26"/>
      <c r="AF8" s="26"/>
      <c r="AG8" s="26"/>
      <c r="AH8" s="26"/>
      <c r="AL8" s="12"/>
      <c r="AN8" s="26"/>
      <c r="AO8" s="26"/>
      <c r="AP8" s="26"/>
      <c r="AQ8" s="26"/>
      <c r="AR8" s="26"/>
      <c r="AS8" s="26"/>
      <c r="AT8" s="26"/>
      <c r="BB8" s="26"/>
      <c r="BC8" s="26"/>
      <c r="BD8" s="26"/>
      <c r="BE8" s="26"/>
      <c r="BF8" s="26"/>
      <c r="BG8" s="26"/>
    </row>
    <row r="9" spans="1:62" x14ac:dyDescent="0.25">
      <c r="B9" s="24" t="s">
        <v>21</v>
      </c>
      <c r="C9" s="24"/>
      <c r="D9" s="26"/>
      <c r="E9" s="2"/>
      <c r="F9" s="35"/>
      <c r="G9" s="2"/>
      <c r="H9" s="2"/>
      <c r="I9" s="26"/>
      <c r="J9" s="26"/>
      <c r="K9" s="26"/>
      <c r="L9" s="26"/>
      <c r="M9" s="26"/>
      <c r="N9" s="26"/>
      <c r="O9" s="26"/>
      <c r="Q9" s="2"/>
      <c r="R9" s="2"/>
      <c r="S9" s="2"/>
      <c r="T9" s="26"/>
      <c r="U9" s="26"/>
      <c r="V9" s="26"/>
      <c r="W9" s="26"/>
      <c r="X9" s="26"/>
      <c r="Y9" s="36"/>
      <c r="Z9" s="26"/>
      <c r="AA9" s="26"/>
      <c r="AC9" s="2"/>
      <c r="AD9" s="2"/>
      <c r="AE9" s="26"/>
      <c r="AF9" s="26"/>
      <c r="AG9" s="26"/>
      <c r="AH9" s="26"/>
      <c r="AL9" s="12"/>
      <c r="AN9" s="2"/>
      <c r="AO9" s="2"/>
      <c r="AP9" s="2"/>
      <c r="AQ9" s="26"/>
      <c r="AR9" s="26"/>
      <c r="AS9" s="26"/>
      <c r="AT9" s="26"/>
      <c r="BB9" s="2"/>
      <c r="BC9" s="2"/>
      <c r="BD9" s="26"/>
      <c r="BE9" s="26"/>
      <c r="BF9" s="26"/>
      <c r="BG9" s="26"/>
    </row>
    <row r="10" spans="1:62" ht="13.9" customHeight="1" x14ac:dyDescent="0.25">
      <c r="A10" s="3">
        <v>16</v>
      </c>
      <c r="B10" s="37"/>
      <c r="C10" s="37"/>
      <c r="D10" s="38" t="s">
        <v>1129</v>
      </c>
      <c r="E10" s="39"/>
      <c r="F10" s="40">
        <f>SUMIF(Revenues!$A$3:$A$24,'Current Working'!$A$10:$A$14,Revenues!H$3:H$24)</f>
        <v>10765000</v>
      </c>
      <c r="G10" s="40">
        <f>SUMIF(Revenues!$A$3:$A$24,'Current Working'!$A$10:$A$14,Revenues!I$3:I$24)</f>
        <v>10765000</v>
      </c>
      <c r="H10" s="40">
        <f>SUMIF(Revenues!$A$3:$A$24,'Current Working'!$A$10:$A$14,Revenues!J$3:J$24)</f>
        <v>0</v>
      </c>
      <c r="I10" s="40">
        <f>SUMIF(Revenues!$A$3:$A$24,'Current Working'!$A$10:$A$14,Revenues!K$3:K$24)</f>
        <v>0</v>
      </c>
      <c r="J10" s="40">
        <f>SUMIF(Revenues!$A$3:$A$24,'Current Working'!$A$10:$A$14,Revenues!L$3:L$24)</f>
        <v>0</v>
      </c>
      <c r="K10" s="40">
        <f>SUMIF(Revenues!$A$3:$A$24,'Current Working'!$A$10:$A$14,Revenues!M$3:M$24)</f>
        <v>11431182.810000001</v>
      </c>
      <c r="L10" s="40">
        <f>SUMIF(Revenues!$A$3:$A$24,'Current Working'!$A$10:$A$14,Revenues!N$3:N$24)</f>
        <v>11431182.810000001</v>
      </c>
      <c r="M10" s="41"/>
      <c r="N10" s="42"/>
      <c r="O10" s="43"/>
      <c r="Q10" s="40">
        <f>SUMIF(Revenues!$A$3:$A$24,'Current Working'!$A$10:$A$14,Revenues!Q$3:Q$24)</f>
        <v>11034125</v>
      </c>
      <c r="R10" s="40">
        <f>SUMIF(Revenues!$A$3:$A$24,'Current Working'!$A$10:$A$14,Revenues!R$3:R$24)</f>
        <v>11034125</v>
      </c>
      <c r="S10" s="40">
        <f>SUMIF(Revenues!$A$3:$A$24,'Current Working'!$A$10:$A$14,Revenues!S$3:S$24)</f>
        <v>0</v>
      </c>
      <c r="T10" s="40">
        <f>SUMIF(Revenues!$A$3:$A$24,'Current Working'!$A$10:$A$14,Revenues!T$3:T$24)</f>
        <v>0</v>
      </c>
      <c r="U10" s="40">
        <f>SUMIF(Revenues!$A$3:$A$24,'Current Working'!$A$10:$A$14,Revenues!U$3:U$24)</f>
        <v>0</v>
      </c>
      <c r="V10" s="40">
        <f>SUMIF(Revenues!$A$3:$A$24,'Current Working'!$A$10:$A$14,Revenues!V$3:V$24)</f>
        <v>11611208.32</v>
      </c>
      <c r="W10" s="40">
        <f>SUMIF(Revenues!$A$3:$A$24,'Current Working'!$A$10:$A$14,Revenues!W$3:W$24)</f>
        <v>11611208.32</v>
      </c>
      <c r="X10" s="41"/>
      <c r="Y10" s="42"/>
      <c r="Z10" s="43"/>
      <c r="AA10" s="43"/>
      <c r="AB10" s="40">
        <f>SUMIF(Revenues!$A$3:$A$24,'Current Working'!$A$10:$A$14,Revenues!Z$3:Z$24)</f>
        <v>11731350</v>
      </c>
      <c r="AC10" s="40">
        <f>SUMIF(Revenues!$A$3:$A$24,'Current Working'!$A$10:$A$14,Revenues!AA$3:AA$24)</f>
        <v>11731350</v>
      </c>
      <c r="AD10" s="40">
        <f>SUMIF(Revenues!$A$3:$A$24,'Current Working'!$A$10:$A$14,Revenues!AB$3:AB$24)</f>
        <v>0</v>
      </c>
      <c r="AE10" s="40">
        <f>SUMIF(Revenues!$A$3:$A$24,'Current Working'!$A$10:$A$14,Revenues!AC$3:AC$24)</f>
        <v>0</v>
      </c>
      <c r="AF10" s="40">
        <f>SUMIF(Revenues!$A$3:$A$24,'Current Working'!$A$10:$A$14,Revenues!AD$3:AD$24)</f>
        <v>0</v>
      </c>
      <c r="AG10" s="40">
        <f>SUMIF(Revenues!$A$3:$A$24,'Current Working'!$A$10:$A$14,Revenues!AE$3:AE$24)</f>
        <v>12326066.439999999</v>
      </c>
      <c r="AH10" s="40">
        <f>SUMIF(Revenues!$A$3:$A$24,'Current Working'!$A$10:$A$14,Revenues!AF$3:AF$24)</f>
        <v>12326066.439999999</v>
      </c>
      <c r="AI10" s="44"/>
      <c r="AJ10" s="45"/>
      <c r="AK10" s="46"/>
      <c r="AL10" s="47"/>
      <c r="AM10" s="40"/>
      <c r="AN10" s="40"/>
      <c r="AO10" s="40"/>
      <c r="AP10" s="40"/>
      <c r="AQ10" s="40"/>
      <c r="AR10" s="40"/>
      <c r="AS10" s="40"/>
      <c r="AT10" s="40"/>
      <c r="AU10" s="44"/>
      <c r="AV10" s="45"/>
      <c r="AW10" s="46"/>
      <c r="AY10" s="40"/>
      <c r="AZ10" s="44"/>
      <c r="BA10" s="45"/>
      <c r="BB10" s="40"/>
      <c r="BC10" s="40"/>
      <c r="BD10" s="40"/>
      <c r="BE10" s="40"/>
      <c r="BF10" s="40"/>
      <c r="BG10" s="40"/>
      <c r="BH10" s="44"/>
      <c r="BI10" s="45"/>
      <c r="BJ10" s="46"/>
    </row>
    <row r="11" spans="1:62" ht="13.9" customHeight="1" x14ac:dyDescent="0.25">
      <c r="A11" s="3">
        <v>1</v>
      </c>
      <c r="B11" s="37"/>
      <c r="C11" s="37"/>
      <c r="D11" s="38" t="s">
        <v>22</v>
      </c>
      <c r="E11" s="39"/>
      <c r="F11" s="40">
        <f>SUMIF(Revenues!$A$3:$A$24,'Current Working'!$A$10:$A$14,Revenues!H$3:H$24)</f>
        <v>0</v>
      </c>
      <c r="G11" s="40">
        <f>SUMIF(Revenues!$A$3:$A$24,'Current Working'!$A$10:$A$14,Revenues!I$3:I$24)</f>
        <v>0</v>
      </c>
      <c r="H11" s="40">
        <f>SUMIF(Revenues!$A$3:$A$24,'Current Working'!$A$10:$A$14,Revenues!J$3:J$24)</f>
        <v>0</v>
      </c>
      <c r="I11" s="40">
        <f>SUMIF(Revenues!$A$3:$A$24,'Current Working'!$A$10:$A$14,Revenues!K$3:K$24)</f>
        <v>0</v>
      </c>
      <c r="J11" s="40">
        <f>SUMIF(Revenues!$A$3:$A$24,'Current Working'!$A$10:$A$14,Revenues!L$3:L$24)</f>
        <v>0</v>
      </c>
      <c r="K11" s="40">
        <f>SUMIF(Revenues!$A$3:$A$24,'Current Working'!$A$10:$A$14,Revenues!M$3:M$24)</f>
        <v>426</v>
      </c>
      <c r="L11" s="40">
        <f>SUMIF(Revenues!$A$3:$A$24,'Current Working'!$A$10:$A$14,Revenues!N$3:N$24)</f>
        <v>426</v>
      </c>
      <c r="M11" s="41">
        <f>L11-G11</f>
        <v>426</v>
      </c>
      <c r="N11" s="42" t="str">
        <f>IFERROR(M11/G11,"-")</f>
        <v>-</v>
      </c>
      <c r="O11" s="43"/>
      <c r="Q11" s="40">
        <f>SUMIF(Revenues!$A$3:$A$24,'Current Working'!$A$10:$A$14,Revenues!Q$3:Q$24)</f>
        <v>0</v>
      </c>
      <c r="R11" s="40">
        <f>SUMIF(Revenues!$A$3:$A$24,'Current Working'!$A$10:$A$14,Revenues!R$3:R$24)</f>
        <v>0</v>
      </c>
      <c r="S11" s="40">
        <f>SUMIF(Revenues!$A$3:$A$24,'Current Working'!$A$10:$A$14,Revenues!S$3:S$24)</f>
        <v>0</v>
      </c>
      <c r="T11" s="40">
        <f>SUMIF(Revenues!$A$3:$A$24,'Current Working'!$A$10:$A$14,Revenues!T$3:T$24)</f>
        <v>0</v>
      </c>
      <c r="U11" s="40">
        <f>SUMIF(Revenues!$A$3:$A$24,'Current Working'!$A$10:$A$14,Revenues!U$3:U$24)</f>
        <v>0</v>
      </c>
      <c r="V11" s="40">
        <f>SUMIF(Revenues!$A$3:$A$24,'Current Working'!$A$10:$A$14,Revenues!V$3:V$24)</f>
        <v>2200</v>
      </c>
      <c r="W11" s="40">
        <f>SUMIF(Revenues!$A$3:$A$24,'Current Working'!$A$10:$A$14,Revenues!W$3:W$24)</f>
        <v>2200</v>
      </c>
      <c r="X11" s="41">
        <f>+W11-Q11</f>
        <v>2200</v>
      </c>
      <c r="Y11" s="42" t="str">
        <f>IFERROR(X11/Q11,"-")</f>
        <v>-</v>
      </c>
      <c r="Z11" s="43"/>
      <c r="AA11" s="43"/>
      <c r="AB11" s="40">
        <f>SUMIF(Revenues!$A$3:$A$24,'Current Working'!$A$10:$A$14,Revenues!Z$3:Z$24)</f>
        <v>500</v>
      </c>
      <c r="AC11" s="40">
        <f>SUMIF(Revenues!$A$3:$A$24,'Current Working'!$A$10:$A$14,Revenues!AA$3:AA$24)</f>
        <v>500</v>
      </c>
      <c r="AD11" s="40">
        <f>SUMIF(Revenues!$A$3:$A$24,'Current Working'!$A$10:$A$14,Revenues!AB$3:AB$24)</f>
        <v>0</v>
      </c>
      <c r="AE11" s="40">
        <f>SUMIF(Revenues!$A$3:$A$24,'Current Working'!$A$10:$A$14,Revenues!AC$3:AC$24)</f>
        <v>0</v>
      </c>
      <c r="AF11" s="40">
        <f>SUMIF(Revenues!$A$3:$A$24,'Current Working'!$A$10:$A$14,Revenues!AD$3:AD$24)</f>
        <v>0</v>
      </c>
      <c r="AG11" s="40">
        <f>SUMIF(Revenues!$A$3:$A$24,'Current Working'!$A$10:$A$14,Revenues!AE$3:AE$24)</f>
        <v>9131</v>
      </c>
      <c r="AH11" s="40">
        <f>SUMIF(Revenues!$A$3:$A$24,'Current Working'!$A$10:$A$14,Revenues!AF$3:AF$24)</f>
        <v>9131</v>
      </c>
      <c r="AI11" s="44">
        <f>+AH11-AC11</f>
        <v>8631</v>
      </c>
      <c r="AJ11" s="45">
        <f>IFERROR(AI11/AC11,"-")</f>
        <v>17.262</v>
      </c>
      <c r="AK11" s="46"/>
      <c r="AL11" s="47"/>
      <c r="AM11" s="40">
        <f>SUMIF(Revenues!$A$3:$A$24,'Current Working'!$A$10:$A$14,Revenues!AI$3:AI$24)</f>
        <v>0</v>
      </c>
      <c r="AN11" s="40">
        <f>SUMIF(Revenues!$A$3:$A$24,'Current Working'!$A$10:$A$14,Revenues!AJ$3:AJ$24)</f>
        <v>0</v>
      </c>
      <c r="AO11" s="40">
        <f>SUMIF(Revenues!$A$3:$A$24,'Current Working'!$A$10:$A$14,Revenues!AK$3:AK$24)</f>
        <v>0</v>
      </c>
      <c r="AP11" s="40">
        <f>SUMIF(Revenues!$A$3:$A$24,'Current Working'!$A$10:$A$14,Revenues!AL$3:AL$24)</f>
        <v>950</v>
      </c>
      <c r="AQ11" s="40">
        <f>SUMIF(Revenues!$A$3:$A$24,'Current Working'!$A$10:$A$14,Revenues!AM$3:AM$24)</f>
        <v>0</v>
      </c>
      <c r="AR11" s="40">
        <f>SUMIF(Revenues!$A$3:$A$24,'Current Working'!$A$10:$A$14,Revenues!AN$3:AN$24)</f>
        <v>0</v>
      </c>
      <c r="AS11" s="40">
        <f>SUMIF(Revenues!$A$3:$A$24,'Current Working'!$A$10:$A$14,Revenues!AO$3:AO$24)</f>
        <v>0</v>
      </c>
      <c r="AT11" s="40">
        <f>SUMIF(Revenues!$A$3:$A$24,'Current Working'!$A$10:$A$14,Revenues!AP$3:AP$24)</f>
        <v>0</v>
      </c>
      <c r="AU11" s="44">
        <f>+AT11-AN11</f>
        <v>0</v>
      </c>
      <c r="AV11" s="45" t="str">
        <f>IFERROR(AU11/AN11,"-")</f>
        <v>-</v>
      </c>
      <c r="AW11" s="46"/>
      <c r="AY11" s="40">
        <f>SUMIF(Revenues!$A$3:$A$24,'Current Working'!$A$10:$A$14,Revenues!AS$3:AS$24)</f>
        <v>0</v>
      </c>
      <c r="AZ11" s="44">
        <f>+AY11-AT11</f>
        <v>0</v>
      </c>
      <c r="BA11" s="45" t="str">
        <f>IFERROR(AZ11/AT11,"-")</f>
        <v>-</v>
      </c>
      <c r="BB11" s="40">
        <f>SUMIF(Revenues!$A$3:$A$24,'Current Working'!$A$10:$A$14,Revenues!AT$3:AT$24)</f>
        <v>0</v>
      </c>
      <c r="BC11" s="40">
        <f>SUMIF(Revenues!$A$3:$A$24,'Current Working'!$A$10:$A$14,Revenues!AU$3:AU$24)</f>
        <v>0</v>
      </c>
      <c r="BD11" s="40">
        <f>SUMIF(Revenues!$A$3:$A$24,'Current Working'!$A$10:$A$14,Revenues!AV$3:AV$24)</f>
        <v>0</v>
      </c>
      <c r="BE11" s="40">
        <f>SUMIF(Revenues!$A$3:$A$24,'Current Working'!$A$10:$A$14,Revenues!AW$3:AW$24)</f>
        <v>0</v>
      </c>
      <c r="BF11" s="40">
        <f>SUMIF(Revenues!$A$3:$A$24,'Current Working'!$A$10:$A$14,Revenues!AX$3:AX$24)</f>
        <v>0</v>
      </c>
      <c r="BG11" s="40">
        <f>SUMIF(Revenues!$A$3:$A$24,'Current Working'!$A$10:$A$14,Revenues!AY$3:AY$24)</f>
        <v>0</v>
      </c>
      <c r="BH11" s="44">
        <f>+BG11-BB11</f>
        <v>0</v>
      </c>
      <c r="BI11" s="45" t="str">
        <f>IFERROR(BH11/BB11,"-")</f>
        <v>-</v>
      </c>
      <c r="BJ11" s="46"/>
    </row>
    <row r="12" spans="1:62" x14ac:dyDescent="0.25">
      <c r="A12" s="3">
        <v>17</v>
      </c>
      <c r="B12" s="37"/>
      <c r="C12" s="37"/>
      <c r="D12" s="38" t="s">
        <v>1128</v>
      </c>
      <c r="E12" s="39"/>
      <c r="F12" s="40">
        <f>SUMIF(Revenues!$A$3:$A$24,'Current Working'!$A$10:$A$14,Revenues!H$3:H$24)</f>
        <v>180000</v>
      </c>
      <c r="G12" s="40">
        <f>SUMIF(Revenues!$A$3:$A$24,'Current Working'!$A$10:$A$14,Revenues!I$3:I$24)</f>
        <v>180000</v>
      </c>
      <c r="H12" s="40">
        <f>SUMIF(Revenues!$A$3:$A$24,'Current Working'!$A$10:$A$14,Revenues!J$3:J$24)</f>
        <v>0</v>
      </c>
      <c r="I12" s="40">
        <f>SUMIF(Revenues!$A$3:$A$24,'Current Working'!$A$10:$A$14,Revenues!K$3:K$24)</f>
        <v>0</v>
      </c>
      <c r="J12" s="40">
        <f>SUMIF(Revenues!$A$3:$A$24,'Current Working'!$A$10:$A$14,Revenues!L$3:L$24)</f>
        <v>0</v>
      </c>
      <c r="K12" s="40">
        <f>SUMIF(Revenues!$A$3:$A$24,'Current Working'!$A$10:$A$14,Revenues!M$3:M$24)</f>
        <v>184102.08</v>
      </c>
      <c r="L12" s="40">
        <f>SUMIF(Revenues!$A$3:$A$24,'Current Working'!$A$10:$A$14,Revenues!N$3:N$24)</f>
        <v>184102.08</v>
      </c>
      <c r="M12" s="41"/>
      <c r="N12" s="42"/>
      <c r="O12" s="43"/>
      <c r="Q12" s="40">
        <f>SUMIF(Revenues!$A$3:$A$24,'Current Working'!$A$10:$A$14,Revenues!Q$3:Q$24)</f>
        <v>180000</v>
      </c>
      <c r="R12" s="40">
        <f>SUMIF(Revenues!$A$3:$A$24,'Current Working'!$A$10:$A$14,Revenues!R$3:R$24)</f>
        <v>180000</v>
      </c>
      <c r="S12" s="40">
        <f>SUMIF(Revenues!$A$3:$A$24,'Current Working'!$A$10:$A$14,Revenues!S$3:S$24)</f>
        <v>0</v>
      </c>
      <c r="T12" s="40">
        <f>SUMIF(Revenues!$A$3:$A$24,'Current Working'!$A$10:$A$14,Revenues!T$3:T$24)</f>
        <v>0</v>
      </c>
      <c r="U12" s="40">
        <f>SUMIF(Revenues!$A$3:$A$24,'Current Working'!$A$10:$A$14,Revenues!U$3:U$24)</f>
        <v>0</v>
      </c>
      <c r="V12" s="40">
        <f>SUMIF(Revenues!$A$3:$A$24,'Current Working'!$A$10:$A$14,Revenues!V$3:V$24)</f>
        <v>179083.41</v>
      </c>
      <c r="W12" s="40">
        <f>SUMIF(Revenues!$A$3:$A$24,'Current Working'!$A$10:$A$14,Revenues!W$3:W$24)</f>
        <v>179083.41</v>
      </c>
      <c r="X12" s="41"/>
      <c r="Y12" s="42"/>
      <c r="Z12" s="43"/>
      <c r="AA12" s="43"/>
      <c r="AB12" s="40">
        <f>SUMIF(Revenues!$A$3:$A$24,'Current Working'!$A$10:$A$14,Revenues!Z$3:Z$24)</f>
        <v>191340</v>
      </c>
      <c r="AC12" s="40">
        <f>SUMIF(Revenues!$A$3:$A$24,'Current Working'!$A$10:$A$14,Revenues!AA$3:AA$24)</f>
        <v>191340</v>
      </c>
      <c r="AD12" s="40">
        <f>SUMIF(Revenues!$A$3:$A$24,'Current Working'!$A$10:$A$14,Revenues!AB$3:AB$24)</f>
        <v>0</v>
      </c>
      <c r="AE12" s="40">
        <f>SUMIF(Revenues!$A$3:$A$24,'Current Working'!$A$10:$A$14,Revenues!AC$3:AC$24)</f>
        <v>0</v>
      </c>
      <c r="AF12" s="40">
        <f>SUMIF(Revenues!$A$3:$A$24,'Current Working'!$A$10:$A$14,Revenues!AD$3:AD$24)</f>
        <v>0</v>
      </c>
      <c r="AG12" s="40">
        <f>SUMIF(Revenues!$A$3:$A$24,'Current Working'!$A$10:$A$14,Revenues!AE$3:AE$24)</f>
        <v>128462.26</v>
      </c>
      <c r="AH12" s="40">
        <f>SUMIF(Revenues!$A$3:$A$24,'Current Working'!$A$10:$A$14,Revenues!AF$3:AF$24)</f>
        <v>128462.26</v>
      </c>
      <c r="AI12" s="41"/>
      <c r="AJ12" s="45"/>
      <c r="AL12" s="12"/>
      <c r="AM12" s="40"/>
      <c r="AN12" s="40"/>
      <c r="AO12" s="40"/>
      <c r="AP12" s="40"/>
      <c r="AQ12" s="40"/>
      <c r="AR12" s="40"/>
      <c r="AS12" s="40"/>
      <c r="AT12" s="40"/>
      <c r="AU12" s="44"/>
      <c r="AV12" s="45"/>
      <c r="AY12" s="40"/>
      <c r="AZ12" s="44"/>
      <c r="BA12" s="45"/>
      <c r="BB12" s="40"/>
      <c r="BC12" s="40"/>
      <c r="BD12" s="40"/>
      <c r="BE12" s="40"/>
      <c r="BF12" s="40"/>
      <c r="BG12" s="40"/>
      <c r="BH12" s="44"/>
      <c r="BI12" s="45"/>
    </row>
    <row r="13" spans="1:62" x14ac:dyDescent="0.25">
      <c r="A13" s="3">
        <v>2</v>
      </c>
      <c r="B13" s="37"/>
      <c r="C13" s="37"/>
      <c r="D13" s="38" t="s">
        <v>23</v>
      </c>
      <c r="E13" s="39"/>
      <c r="F13" s="40">
        <f>SUMIF(Revenues!$A$3:$A$24,'Current Working'!$A$10:$A$14,Revenues!H$3:H$24)</f>
        <v>235000</v>
      </c>
      <c r="G13" s="40">
        <f>SUMIF(Revenues!$A$3:$A$24,'Current Working'!$A$10:$A$14,Revenues!I$3:I$24)</f>
        <v>235000</v>
      </c>
      <c r="H13" s="40">
        <f>SUMIF(Revenues!$A$3:$A$24,'Current Working'!$A$10:$A$14,Revenues!J$3:J$24)</f>
        <v>0</v>
      </c>
      <c r="I13" s="40">
        <f>SUMIF(Revenues!$A$3:$A$24,'Current Working'!$A$10:$A$14,Revenues!K$3:K$24)</f>
        <v>0</v>
      </c>
      <c r="J13" s="40">
        <f>SUMIF(Revenues!$A$3:$A$24,'Current Working'!$A$10:$A$14,Revenues!L$3:L$24)</f>
        <v>0</v>
      </c>
      <c r="K13" s="40">
        <f>SUMIF(Revenues!$A$3:$A$24,'Current Working'!$A$10:$A$14,Revenues!M$3:M$24)</f>
        <v>288151.24000000011</v>
      </c>
      <c r="L13" s="40">
        <f>SUMIF(Revenues!$A$3:$A$24,'Current Working'!$A$10:$A$14,Revenues!N$3:N$24)</f>
        <v>288151.24000000011</v>
      </c>
      <c r="M13" s="41">
        <f>L13-G13</f>
        <v>53151.240000000107</v>
      </c>
      <c r="N13" s="42">
        <f>IFERROR(M13/G13,"-")</f>
        <v>0.22617548936170259</v>
      </c>
      <c r="O13" s="43"/>
      <c r="Q13" s="40">
        <f>SUMIF(Revenues!$A$3:$A$24,'Current Working'!$A$10:$A$14,Revenues!Q$3:Q$24)</f>
        <v>235000</v>
      </c>
      <c r="R13" s="40">
        <f>SUMIF(Revenues!$A$3:$A$24,'Current Working'!$A$10:$A$14,Revenues!R$3:R$24)</f>
        <v>235000</v>
      </c>
      <c r="S13" s="40">
        <f>SUMIF(Revenues!$A$3:$A$24,'Current Working'!$A$10:$A$14,Revenues!S$3:S$24)</f>
        <v>0</v>
      </c>
      <c r="T13" s="40">
        <f>SUMIF(Revenues!$A$3:$A$24,'Current Working'!$A$10:$A$14,Revenues!T$3:T$24)</f>
        <v>0</v>
      </c>
      <c r="U13" s="40">
        <f>SUMIF(Revenues!$A$3:$A$24,'Current Working'!$A$10:$A$14,Revenues!U$3:U$24)</f>
        <v>0</v>
      </c>
      <c r="V13" s="40">
        <f>SUMIF(Revenues!$A$3:$A$24,'Current Working'!$A$10:$A$14,Revenues!V$3:V$24)</f>
        <v>1246551.95</v>
      </c>
      <c r="W13" s="40">
        <f>SUMIF(Revenues!$A$3:$A$24,'Current Working'!$A$10:$A$14,Revenues!W$3:W$24)</f>
        <v>1246551.95</v>
      </c>
      <c r="X13" s="41">
        <f>+W13-Q13</f>
        <v>1011551.95</v>
      </c>
      <c r="Y13" s="42">
        <f>IFERROR(X13/L13,"-")</f>
        <v>3.5104896650800446</v>
      </c>
      <c r="Z13" s="43"/>
      <c r="AA13" s="43"/>
      <c r="AB13" s="40">
        <f>SUMIF(Revenues!$A$3:$A$24,'Current Working'!$A$10:$A$14,Revenues!Z$3:Z$24)</f>
        <v>315000</v>
      </c>
      <c r="AC13" s="40">
        <f>SUMIF(Revenues!$A$3:$A$24,'Current Working'!$A$10:$A$14,Revenues!AA$3:AA$24)</f>
        <v>315000</v>
      </c>
      <c r="AD13" s="40">
        <f>SUMIF(Revenues!$A$3:$A$24,'Current Working'!$A$10:$A$14,Revenues!AB$3:AB$24)</f>
        <v>0</v>
      </c>
      <c r="AE13" s="40">
        <f>SUMIF(Revenues!$A$3:$A$24,'Current Working'!$A$10:$A$14,Revenues!AC$3:AC$24)</f>
        <v>0</v>
      </c>
      <c r="AF13" s="40">
        <f>SUMIF(Revenues!$A$3:$A$24,'Current Working'!$A$10:$A$14,Revenues!AD$3:AD$24)</f>
        <v>0</v>
      </c>
      <c r="AG13" s="40">
        <f>SUMIF(Revenues!$A$3:$A$24,'Current Working'!$A$10:$A$14,Revenues!AE$3:AE$24)</f>
        <v>222398.99</v>
      </c>
      <c r="AH13" s="40">
        <f>SUMIF(Revenues!$A$3:$A$24,'Current Working'!$A$10:$A$14,Revenues!AF$3:AF$24)</f>
        <v>222398.99</v>
      </c>
      <c r="AI13" s="41">
        <f>+AH13-AC13</f>
        <v>-92601.010000000009</v>
      </c>
      <c r="AJ13" s="45">
        <f>IFERROR(AI13/AC13,"-")</f>
        <v>-0.29397146031746035</v>
      </c>
      <c r="AL13" s="12"/>
      <c r="AM13" s="40">
        <f>SUMIF(Revenues!$A$3:$A$24,'Current Working'!$A$10:$A$14,Revenues!AI$3:AI$24)</f>
        <v>315000</v>
      </c>
      <c r="AN13" s="40">
        <f>SUMIF(Revenues!$A$3:$A$24,'Current Working'!$A$10:$A$14,Revenues!AJ$3:AJ$24)</f>
        <v>315000</v>
      </c>
      <c r="AO13" s="40">
        <f>SUMIF(Revenues!$A$3:$A$24,'Current Working'!$A$10:$A$14,Revenues!AK$3:AK$24)</f>
        <v>315000</v>
      </c>
      <c r="AP13" s="40">
        <f>SUMIF(Revenues!$A$3:$A$24,'Current Working'!$A$10:$A$14,Revenues!AL$3:AL$24)</f>
        <v>0</v>
      </c>
      <c r="AQ13" s="40">
        <f>SUMIF(Revenues!$A$3:$A$24,'Current Working'!$A$10:$A$14,Revenues!AM$3:AM$24)</f>
        <v>0</v>
      </c>
      <c r="AR13" s="40">
        <f>SUMIF(Revenues!$A$3:$A$24,'Current Working'!$A$10:$A$14,Revenues!AN$3:AN$24)</f>
        <v>0</v>
      </c>
      <c r="AS13" s="40">
        <f>SUMIF(Revenues!$A$3:$A$24,'Current Working'!$A$10:$A$14,Revenues!AO$3:AO$24)</f>
        <v>0</v>
      </c>
      <c r="AT13" s="40">
        <f>SUMIF(Revenues!$A$3:$A$24,'Current Working'!$A$10:$A$14,Revenues!AP$3:AP$24)</f>
        <v>0</v>
      </c>
      <c r="AU13" s="44">
        <f>+AT13-AN13</f>
        <v>-315000</v>
      </c>
      <c r="AV13" s="45">
        <f>IFERROR(AU13/AN13,"-")</f>
        <v>-1</v>
      </c>
      <c r="AY13" s="40">
        <f>SUMIF(Revenues!$A$3:$A$24,'Current Working'!$A$10:$A$14,Revenues!AS$3:AS$24)</f>
        <v>0</v>
      </c>
      <c r="AZ13" s="44">
        <f>+AY13-AT13</f>
        <v>0</v>
      </c>
      <c r="BA13" s="45" t="str">
        <f>IFERROR(AZ13/AT13,"-")</f>
        <v>-</v>
      </c>
      <c r="BB13" s="40">
        <f>SUMIF(Revenues!$A$3:$A$24,'Current Working'!$A$10:$A$14,Revenues!AT$3:AT$24)</f>
        <v>0</v>
      </c>
      <c r="BC13" s="40">
        <f>SUMIF(Revenues!$A$3:$A$24,'Current Working'!$A$10:$A$14,Revenues!AU$3:AU$24)</f>
        <v>0</v>
      </c>
      <c r="BD13" s="40">
        <f>SUMIF(Revenues!$A$3:$A$24,'Current Working'!$A$10:$A$14,Revenues!AV$3:AV$24)</f>
        <v>0</v>
      </c>
      <c r="BE13" s="40">
        <f>SUMIF(Revenues!$A$3:$A$24,'Current Working'!$A$10:$A$14,Revenues!AW$3:AW$24)</f>
        <v>0</v>
      </c>
      <c r="BF13" s="40">
        <f>SUMIF(Revenues!$A$3:$A$24,'Current Working'!$A$10:$A$14,Revenues!AX$3:AX$24)</f>
        <v>0</v>
      </c>
      <c r="BG13" s="40">
        <f>SUMIF(Revenues!$A$3:$A$24,'Current Working'!$A$10:$A$14,Revenues!AY$3:AY$24)</f>
        <v>0</v>
      </c>
      <c r="BH13" s="44">
        <f>+BG13-BB13</f>
        <v>0</v>
      </c>
      <c r="BI13" s="45" t="str">
        <f>IFERROR(BH13/BB13,"-")</f>
        <v>-</v>
      </c>
    </row>
    <row r="14" spans="1:62" x14ac:dyDescent="0.25">
      <c r="A14" s="3">
        <v>3</v>
      </c>
      <c r="B14" s="37"/>
      <c r="C14" s="37"/>
      <c r="D14" s="38" t="s">
        <v>24</v>
      </c>
      <c r="E14" s="39"/>
      <c r="F14" s="40">
        <f>SUMIF(Revenues!$A$3:$A$24,'Current Working'!$A$10:$A$14,Revenues!H$3:H$24)</f>
        <v>21500</v>
      </c>
      <c r="G14" s="40">
        <f>SUMIF(Revenues!$A$3:$A$24,'Current Working'!$A$10:$A$14,Revenues!I$3:I$24)</f>
        <v>21500</v>
      </c>
      <c r="H14" s="40">
        <f>SUMIF(Revenues!$A$3:$A$24,'Current Working'!$A$10:$A$14,Revenues!J$3:J$24)</f>
        <v>0</v>
      </c>
      <c r="I14" s="40">
        <f>SUMIF(Revenues!$A$3:$A$24,'Current Working'!$A$10:$A$14,Revenues!K$3:K$24)</f>
        <v>0</v>
      </c>
      <c r="J14" s="40">
        <f>SUMIF(Revenues!$A$3:$A$24,'Current Working'!$A$10:$A$14,Revenues!L$3:L$24)</f>
        <v>0</v>
      </c>
      <c r="K14" s="40">
        <f>SUMIF(Revenues!$A$3:$A$24,'Current Working'!$A$10:$A$14,Revenues!M$3:M$24)</f>
        <v>35381.11</v>
      </c>
      <c r="L14" s="40">
        <f>SUMIF(Revenues!$A$3:$A$24,'Current Working'!$A$10:$A$14,Revenues!N$3:N$24)</f>
        <v>35381.11</v>
      </c>
      <c r="M14" s="41">
        <f>L14-G14</f>
        <v>13881.11</v>
      </c>
      <c r="N14" s="42">
        <f>IFERROR(M14/G14,"-")</f>
        <v>0.64563302325581395</v>
      </c>
      <c r="O14" s="43"/>
      <c r="Q14" s="40">
        <f>SUMIF(Revenues!$A$3:$A$24,'Current Working'!$A$10:$A$14,Revenues!Q$3:Q$24)</f>
        <v>20000</v>
      </c>
      <c r="R14" s="40">
        <f>SUMIF(Revenues!$A$3:$A$24,'Current Working'!$A$10:$A$14,Revenues!R$3:R$24)</f>
        <v>20000</v>
      </c>
      <c r="S14" s="40">
        <f>SUMIF(Revenues!$A$3:$A$24,'Current Working'!$A$10:$A$14,Revenues!S$3:S$24)</f>
        <v>0</v>
      </c>
      <c r="T14" s="40">
        <f>SUMIF(Revenues!$A$3:$A$24,'Current Working'!$A$10:$A$14,Revenues!T$3:T$24)</f>
        <v>0</v>
      </c>
      <c r="U14" s="40">
        <f>SUMIF(Revenues!$A$3:$A$24,'Current Working'!$A$10:$A$14,Revenues!U$3:U$24)</f>
        <v>0</v>
      </c>
      <c r="V14" s="40">
        <f>SUMIF(Revenues!$A$3:$A$24,'Current Working'!$A$10:$A$14,Revenues!V$3:V$24)</f>
        <v>13849.76</v>
      </c>
      <c r="W14" s="40">
        <f>SUMIF(Revenues!$A$3:$A$24,'Current Working'!$A$10:$A$14,Revenues!W$3:W$24)</f>
        <v>13849.76</v>
      </c>
      <c r="X14" s="48">
        <f>+W14-Q14</f>
        <v>-6150.24</v>
      </c>
      <c r="Y14" s="49">
        <f>IFERROR(X14/L14,"-")</f>
        <v>-0.17382835077814121</v>
      </c>
      <c r="Z14" s="43"/>
      <c r="AA14" s="43"/>
      <c r="AB14" s="40">
        <f>SUMIF(Revenues!$A$3:$A$24,'Current Working'!$A$10:$A$14,Revenues!Z$3:Z$24)</f>
        <v>10500</v>
      </c>
      <c r="AC14" s="40">
        <f>SUMIF(Revenues!$A$3:$A$24,'Current Working'!$A$10:$A$14,Revenues!AA$3:AA$24)</f>
        <v>10500</v>
      </c>
      <c r="AD14" s="40">
        <f>SUMIF(Revenues!$A$3:$A$24,'Current Working'!$A$10:$A$14,Revenues!AB$3:AB$24)</f>
        <v>0</v>
      </c>
      <c r="AE14" s="40">
        <f>SUMIF(Revenues!$A$3:$A$24,'Current Working'!$A$10:$A$14,Revenues!AC$3:AC$24)</f>
        <v>0</v>
      </c>
      <c r="AF14" s="40">
        <f>SUMIF(Revenues!$A$3:$A$24,'Current Working'!$A$10:$A$14,Revenues!AD$3:AD$24)</f>
        <v>0</v>
      </c>
      <c r="AG14" s="40">
        <f>SUMIF(Revenues!$A$3:$A$24,'Current Working'!$A$10:$A$14,Revenues!AE$3:AE$24)</f>
        <v>35034.089999999997</v>
      </c>
      <c r="AH14" s="40">
        <f>SUMIF(Revenues!$A$3:$A$24,'Current Working'!$A$10:$A$14,Revenues!AF$3:AF$24)</f>
        <v>35034.089999999997</v>
      </c>
      <c r="AI14" s="41">
        <f>+AH14-AC14</f>
        <v>24534.089999999997</v>
      </c>
      <c r="AJ14" s="45">
        <f>IFERROR(AI14/AC14,"-")</f>
        <v>2.3365799999999997</v>
      </c>
      <c r="AL14" s="12"/>
      <c r="AM14" s="40">
        <f>SUMIF(Revenues!$A$3:$A$24,'Current Working'!$A$10:$A$14,Revenues!AI$3:AI$24)</f>
        <v>10500</v>
      </c>
      <c r="AN14" s="40">
        <f>SUMIF(Revenues!$A$3:$A$24,'Current Working'!$A$10:$A$14,Revenues!AJ$3:AJ$24)</f>
        <v>10500</v>
      </c>
      <c r="AO14" s="40">
        <f>SUMIF(Revenues!$A$3:$A$24,'Current Working'!$A$10:$A$14,Revenues!AK$3:AK$24)</f>
        <v>10500</v>
      </c>
      <c r="AP14" s="40">
        <f>SUMIF(Revenues!$A$3:$A$24,'Current Working'!$A$10:$A$14,Revenues!AL$3:AL$24)</f>
        <v>4700.1000000000004</v>
      </c>
      <c r="AQ14" s="40">
        <f>SUMIF(Revenues!$A$3:$A$24,'Current Working'!$A$10:$A$14,Revenues!AM$3:AM$24)</f>
        <v>0</v>
      </c>
      <c r="AR14" s="40">
        <f>SUMIF(Revenues!$A$3:$A$24,'Current Working'!$A$10:$A$14,Revenues!AN$3:AN$24)</f>
        <v>0</v>
      </c>
      <c r="AS14" s="40">
        <f>SUMIF(Revenues!$A$3:$A$24,'Current Working'!$A$10:$A$14,Revenues!AO$3:AO$24)</f>
        <v>0</v>
      </c>
      <c r="AT14" s="40">
        <f>SUMIF(Revenues!$A$3:$A$24,'Current Working'!$A$10:$A$14,Revenues!AP$3:AP$24)</f>
        <v>0</v>
      </c>
      <c r="AU14" s="44">
        <f>+AT14-AN14</f>
        <v>-10500</v>
      </c>
      <c r="AV14" s="45">
        <f>IFERROR(AU14/AN14,"-")</f>
        <v>-1</v>
      </c>
      <c r="AY14" s="40">
        <f>SUMIF(Revenues!$A$3:$A$24,'Current Working'!$A$10:$A$14,Revenues!AS$3:AS$24)</f>
        <v>0</v>
      </c>
      <c r="AZ14" s="44">
        <f>+AY14-AT14</f>
        <v>0</v>
      </c>
      <c r="BA14" s="45" t="str">
        <f>IFERROR(AZ14/AT14,"-")</f>
        <v>-</v>
      </c>
      <c r="BB14" s="40">
        <f>SUMIF(Revenues!$A$3:$A$24,'Current Working'!$A$10:$A$14,Revenues!AT$3:AT$24)</f>
        <v>0</v>
      </c>
      <c r="BC14" s="40">
        <f>SUMIF(Revenues!$A$3:$A$24,'Current Working'!$A$10:$A$14,Revenues!AU$3:AU$24)</f>
        <v>0</v>
      </c>
      <c r="BD14" s="40">
        <f>SUMIF(Revenues!$A$3:$A$24,'Current Working'!$A$10:$A$14,Revenues!AV$3:AV$24)</f>
        <v>0</v>
      </c>
      <c r="BE14" s="40">
        <f>SUMIF(Revenues!$A$3:$A$24,'Current Working'!$A$10:$A$14,Revenues!AW$3:AW$24)</f>
        <v>0</v>
      </c>
      <c r="BF14" s="40">
        <f>SUMIF(Revenues!$A$3:$A$24,'Current Working'!$A$10:$A$14,Revenues!AX$3:AX$24)</f>
        <v>0</v>
      </c>
      <c r="BG14" s="40">
        <f>SUMIF(Revenues!$A$3:$A$24,'Current Working'!$A$10:$A$14,Revenues!AY$3:AY$24)</f>
        <v>0</v>
      </c>
      <c r="BH14" s="44">
        <f>+BG14-BB14</f>
        <v>0</v>
      </c>
      <c r="BI14" s="45" t="str">
        <f>IFERROR(BH14/BB14,"-")</f>
        <v>-</v>
      </c>
    </row>
    <row r="15" spans="1:62" x14ac:dyDescent="0.25">
      <c r="B15" s="2"/>
      <c r="C15" s="24" t="s">
        <v>0</v>
      </c>
      <c r="D15" s="50"/>
      <c r="E15" s="46"/>
      <c r="F15" s="51">
        <f t="shared" ref="F15:L15" si="0">SUM(F10:F14)</f>
        <v>11201500</v>
      </c>
      <c r="G15" s="52">
        <f t="shared" si="0"/>
        <v>11201500</v>
      </c>
      <c r="H15" s="52">
        <f t="shared" si="0"/>
        <v>0</v>
      </c>
      <c r="I15" s="52">
        <f t="shared" si="0"/>
        <v>0</v>
      </c>
      <c r="J15" s="52">
        <f t="shared" si="0"/>
        <v>0</v>
      </c>
      <c r="K15" s="52">
        <f t="shared" si="0"/>
        <v>11939243.24</v>
      </c>
      <c r="L15" s="52">
        <f t="shared" si="0"/>
        <v>11939243.24</v>
      </c>
      <c r="M15" s="53">
        <f>L15-G15</f>
        <v>737743.24000000022</v>
      </c>
      <c r="N15" s="42">
        <f>IFERROR(M15/G15,"-")</f>
        <v>6.5861111458286853E-2</v>
      </c>
      <c r="O15" s="43"/>
      <c r="Q15" s="52">
        <f t="shared" ref="Q15:W15" si="1">SUM(Q10:Q14)</f>
        <v>11469125</v>
      </c>
      <c r="R15" s="52">
        <f t="shared" si="1"/>
        <v>11469125</v>
      </c>
      <c r="S15" s="52">
        <f t="shared" si="1"/>
        <v>0</v>
      </c>
      <c r="T15" s="52">
        <f t="shared" si="1"/>
        <v>0</v>
      </c>
      <c r="U15" s="52">
        <f t="shared" si="1"/>
        <v>0</v>
      </c>
      <c r="V15" s="54">
        <f t="shared" si="1"/>
        <v>13052893.439999999</v>
      </c>
      <c r="W15" s="52">
        <f t="shared" si="1"/>
        <v>13052893.439999999</v>
      </c>
      <c r="X15" s="41">
        <f>+W15-Q15</f>
        <v>1583768.4399999995</v>
      </c>
      <c r="Y15" s="42">
        <f>IFERROR(X15/Q15,"-")</f>
        <v>0.13808973570346469</v>
      </c>
      <c r="Z15" s="43"/>
      <c r="AA15" s="43"/>
      <c r="AB15" s="51">
        <f t="shared" ref="AB15:AI15" si="2">SUM(AB10:AB14)</f>
        <v>12248690</v>
      </c>
      <c r="AC15" s="52">
        <f t="shared" si="2"/>
        <v>12248690</v>
      </c>
      <c r="AD15" s="52">
        <f t="shared" si="2"/>
        <v>0</v>
      </c>
      <c r="AE15" s="52">
        <f t="shared" si="2"/>
        <v>0</v>
      </c>
      <c r="AF15" s="52">
        <f t="shared" si="2"/>
        <v>0</v>
      </c>
      <c r="AG15" s="54">
        <f t="shared" si="2"/>
        <v>12721092.779999999</v>
      </c>
      <c r="AH15" s="52">
        <f t="shared" si="2"/>
        <v>12721092.779999999</v>
      </c>
      <c r="AI15" s="52">
        <f t="shared" si="2"/>
        <v>-59435.920000000013</v>
      </c>
      <c r="AJ15" s="45">
        <f>IFERROR(AI15/AC15,"-")</f>
        <v>-4.8524307497373196E-3</v>
      </c>
      <c r="AL15" s="12"/>
      <c r="AM15" s="51">
        <f t="shared" ref="AM15:AU15" si="3">SUM(AM10:AM14)</f>
        <v>325500</v>
      </c>
      <c r="AN15" s="52">
        <f t="shared" si="3"/>
        <v>325500</v>
      </c>
      <c r="AO15" s="52">
        <f t="shared" si="3"/>
        <v>325500</v>
      </c>
      <c r="AP15" s="52">
        <f t="shared" si="3"/>
        <v>5650.1</v>
      </c>
      <c r="AQ15" s="52">
        <f t="shared" si="3"/>
        <v>0</v>
      </c>
      <c r="AR15" s="52">
        <f t="shared" si="3"/>
        <v>0</v>
      </c>
      <c r="AS15" s="54">
        <f t="shared" si="3"/>
        <v>0</v>
      </c>
      <c r="AT15" s="52">
        <f t="shared" si="3"/>
        <v>0</v>
      </c>
      <c r="AU15" s="52">
        <f t="shared" si="3"/>
        <v>-325500</v>
      </c>
      <c r="AV15" s="45">
        <f>IFERROR(AU15/AN15,"-")</f>
        <v>-1</v>
      </c>
      <c r="AY15" s="51">
        <f>SUM(AY10:AY14)</f>
        <v>0</v>
      </c>
      <c r="AZ15" s="52">
        <f>SUM(AZ10:AZ14)</f>
        <v>0</v>
      </c>
      <c r="BA15" s="45" t="str">
        <f>IFERROR(AZ15/AT15,"-")</f>
        <v>-</v>
      </c>
      <c r="BB15" s="52">
        <f t="shared" ref="BB15:BH15" si="4">SUM(BB10:BB14)</f>
        <v>0</v>
      </c>
      <c r="BC15" s="52">
        <f t="shared" si="4"/>
        <v>0</v>
      </c>
      <c r="BD15" s="52">
        <f t="shared" si="4"/>
        <v>0</v>
      </c>
      <c r="BE15" s="52">
        <f t="shared" si="4"/>
        <v>0</v>
      </c>
      <c r="BF15" s="54">
        <f t="shared" si="4"/>
        <v>0</v>
      </c>
      <c r="BG15" s="52">
        <f t="shared" si="4"/>
        <v>0</v>
      </c>
      <c r="BH15" s="52">
        <f t="shared" si="4"/>
        <v>0</v>
      </c>
      <c r="BI15" s="45" t="str">
        <f>IFERROR(BH15/BB15,"-")</f>
        <v>-</v>
      </c>
    </row>
    <row r="16" spans="1:62" x14ac:dyDescent="0.25">
      <c r="B16" s="24"/>
      <c r="C16" s="24"/>
      <c r="D16" s="55"/>
      <c r="E16" s="46"/>
      <c r="F16" s="56"/>
      <c r="G16" s="46"/>
      <c r="H16" s="46"/>
      <c r="J16" s="26"/>
      <c r="K16" s="26"/>
      <c r="L16" s="26"/>
      <c r="M16" s="26"/>
      <c r="N16" s="36"/>
      <c r="O16" s="43"/>
      <c r="Q16" s="46"/>
      <c r="R16" s="46"/>
      <c r="S16" s="46"/>
      <c r="U16" s="26"/>
      <c r="V16" s="26"/>
      <c r="W16" s="26"/>
      <c r="X16" s="26"/>
      <c r="Y16" s="36"/>
      <c r="Z16" s="43"/>
      <c r="AA16" s="43"/>
      <c r="AB16" s="27"/>
      <c r="AC16" s="46"/>
      <c r="AD16" s="46"/>
      <c r="AF16" s="26"/>
      <c r="AG16" s="26"/>
      <c r="AH16" s="26"/>
      <c r="AI16" s="26"/>
      <c r="AJ16" s="36"/>
      <c r="AL16" s="12"/>
      <c r="AM16" s="27"/>
      <c r="AN16" s="46"/>
      <c r="AO16" s="46"/>
      <c r="AP16" s="46"/>
      <c r="AR16" s="26"/>
      <c r="AS16" s="26"/>
      <c r="AT16" s="26"/>
      <c r="AU16" s="26"/>
      <c r="AV16" s="36"/>
      <c r="AY16" s="27"/>
      <c r="AZ16" s="26"/>
      <c r="BA16" s="36"/>
      <c r="BB16" s="46"/>
      <c r="BC16" s="46"/>
      <c r="BE16" s="26"/>
      <c r="BF16" s="26"/>
      <c r="BG16" s="26"/>
      <c r="BH16" s="26"/>
      <c r="BI16" s="36"/>
    </row>
    <row r="17" spans="1:64" x14ac:dyDescent="0.25">
      <c r="B17" s="24" t="s">
        <v>25</v>
      </c>
      <c r="C17" s="24"/>
      <c r="D17" s="50"/>
      <c r="E17" s="57"/>
      <c r="F17" s="58"/>
      <c r="G17" s="57"/>
      <c r="H17" s="57"/>
      <c r="I17" s="59"/>
      <c r="J17" s="60"/>
      <c r="K17" s="60"/>
      <c r="L17" s="60"/>
      <c r="M17" s="60"/>
      <c r="N17" s="61"/>
      <c r="O17" s="39"/>
      <c r="Q17" s="57"/>
      <c r="R17" s="57"/>
      <c r="S17" s="57"/>
      <c r="T17" s="59"/>
      <c r="U17" s="60"/>
      <c r="V17" s="60"/>
      <c r="W17" s="60"/>
      <c r="X17" s="60"/>
      <c r="Y17" s="61"/>
      <c r="Z17" s="39"/>
      <c r="AA17" s="39"/>
      <c r="AB17" s="62"/>
      <c r="AC17" s="57"/>
      <c r="AD17" s="57"/>
      <c r="AE17" s="59"/>
      <c r="AF17" s="60"/>
      <c r="AG17" s="60"/>
      <c r="AH17" s="60"/>
      <c r="AI17" s="60"/>
      <c r="AJ17" s="61"/>
      <c r="AL17" s="12"/>
      <c r="AM17" s="62"/>
      <c r="AN17" s="57"/>
      <c r="AO17" s="57"/>
      <c r="AP17" s="57"/>
      <c r="AQ17" s="59"/>
      <c r="AR17" s="60"/>
      <c r="AS17" s="60"/>
      <c r="AT17" s="60"/>
      <c r="AU17" s="60"/>
      <c r="AV17" s="61"/>
      <c r="AY17" s="62"/>
      <c r="AZ17" s="60"/>
      <c r="BA17" s="61"/>
      <c r="BB17" s="57"/>
      <c r="BC17" s="57"/>
      <c r="BD17" s="59"/>
      <c r="BE17" s="60"/>
      <c r="BF17" s="60"/>
      <c r="BG17" s="60"/>
      <c r="BH17" s="60"/>
      <c r="BI17" s="61"/>
    </row>
    <row r="18" spans="1:64" s="65" customFormat="1" x14ac:dyDescent="0.25">
      <c r="A18" s="63">
        <v>4</v>
      </c>
      <c r="B18" s="64"/>
      <c r="C18" s="64"/>
      <c r="D18" s="38" t="s">
        <v>26</v>
      </c>
      <c r="E18" s="46"/>
      <c r="F18" s="40">
        <f>SUMIF(Expenses!$A$3:$A$783,'Current Working'!$A$18:$A$24,Expenses!H$3:H$783)</f>
        <v>4939169</v>
      </c>
      <c r="G18" s="40">
        <f>SUMIF(Expenses!$A$3:$A$783,'Current Working'!$A$18:$A$24,Expenses!I$3:I$783)</f>
        <v>4957269</v>
      </c>
      <c r="H18" s="40">
        <f>SUMIF(Expenses!$A$3:$A$783,'Current Working'!$A$18:$A$24,Expenses!J$3:J$783)</f>
        <v>0</v>
      </c>
      <c r="I18" s="40">
        <f>SUMIF(Expenses!$A$3:$A$783,'Current Working'!$A$18:$A$24,Expenses!K$3:K$783)</f>
        <v>0</v>
      </c>
      <c r="J18" s="40">
        <f>SUMIF(Expenses!$A$3:$A$783,'Current Working'!$A$18:$A$24,Expenses!L$3:L$783)</f>
        <v>0</v>
      </c>
      <c r="K18" s="40">
        <f>SUMIF(Expenses!$A$3:$A$783,'Current Working'!$A$18:$A$24,Expenses!M$3:M$783)</f>
        <v>4237042.4700000007</v>
      </c>
      <c r="L18" s="40">
        <f>SUMIF(Expenses!$A$3:$A$783,'Current Working'!$A$18:$A$24,Expenses!N$3:N$783)</f>
        <v>4237042.4700000007</v>
      </c>
      <c r="M18" s="44">
        <f>L18-G18</f>
        <v>-720226.52999999933</v>
      </c>
      <c r="N18" s="45">
        <f>IFERROR(M18/G18,"-")</f>
        <v>-0.14528695739529152</v>
      </c>
      <c r="O18" s="39"/>
      <c r="Q18" s="40">
        <f>SUMIF(Expenses!$A$3:$A$783,'Current Working'!$A$18:$A$24,Expenses!Q$3:Q$783)</f>
        <v>5278155</v>
      </c>
      <c r="R18" s="40">
        <f>SUMIF(Expenses!$A$3:$A$783,'Current Working'!$A$18:$A$24,Expenses!R$3:R$783)</f>
        <v>5276360</v>
      </c>
      <c r="S18" s="40">
        <f>SUMIF(Expenses!$A$3:$A$783,'Current Working'!$A$18:$A$24,Expenses!S$3:S$783)</f>
        <v>0</v>
      </c>
      <c r="T18" s="40">
        <f>SUMIF(Expenses!$A$3:$A$783,'Current Working'!$A$18:$A$24,Expenses!T$3:T$783)</f>
        <v>0</v>
      </c>
      <c r="U18" s="40">
        <f>SUMIF(Expenses!$A$3:$A$783,'Current Working'!$A$18:$A$24,Expenses!U$3:U$783)</f>
        <v>0</v>
      </c>
      <c r="V18" s="40">
        <f>SUMIF(Expenses!$A$3:$A$783,'Current Working'!$A$18:$A$24,Expenses!V$3:V$783)</f>
        <v>4877484.16</v>
      </c>
      <c r="W18" s="40">
        <f>SUMIF(Expenses!$A$3:$A$783,'Current Working'!$A$18:$A$24,Expenses!W$3:W$783)</f>
        <v>4877484.16</v>
      </c>
      <c r="X18" s="44">
        <f>+W18-Q18</f>
        <v>-400670.83999999985</v>
      </c>
      <c r="Y18" s="45">
        <f>IFERROR(X18/Q18,"-")</f>
        <v>-7.591115456063717E-2</v>
      </c>
      <c r="Z18" s="39"/>
      <c r="AA18" s="39"/>
      <c r="AB18" s="40">
        <f>SUMIF(Expenses!$A$3:$A$783,'Current Working'!$A$18:$A$24,Expenses!Z$3:Z$783)</f>
        <v>5177548</v>
      </c>
      <c r="AC18" s="40">
        <f>SUMIF(Expenses!$A$3:$A$783,'Current Working'!$A$18:$A$24,Expenses!AA$3:AA$783)</f>
        <v>5297708</v>
      </c>
      <c r="AD18" s="40">
        <f>SUMIF(Expenses!$A$3:$A$783,'Current Working'!$A$18:$A$24,Expenses!AB$3:AB$783)</f>
        <v>0</v>
      </c>
      <c r="AE18" s="40">
        <f>SUMIF(Expenses!$A$3:$A$783,'Current Working'!$A$18:$A$24,Expenses!AC$3:AC$783)</f>
        <v>0</v>
      </c>
      <c r="AF18" s="40">
        <f>SUMIF(Expenses!$A$3:$A$783,'Current Working'!$A$18:$A$24,Expenses!AD$3:AD$783)</f>
        <v>0</v>
      </c>
      <c r="AG18" s="40">
        <f>SUMIF(Expenses!$A$3:$A$783,'Current Working'!$A$18:$A$24,Expenses!AE$3:AE$783)</f>
        <v>4852844.43</v>
      </c>
      <c r="AH18" s="40">
        <f>SUMIF(Expenses!$A$3:$A$783,'Current Working'!$A$18:$A$24,Expenses!AF$3:AF$783)</f>
        <v>4852844.43</v>
      </c>
      <c r="AI18" s="44">
        <f>+AH18-AC18</f>
        <v>-444863.5700000003</v>
      </c>
      <c r="AJ18" s="45">
        <f>IFERROR(AI18/AC18,"-")</f>
        <v>-8.397283693249992E-2</v>
      </c>
      <c r="AK18" s="46"/>
      <c r="AL18" s="47"/>
      <c r="AM18" s="40">
        <f ca="1">SUMIF(Expenses!$A$3:$A$792,'Current Working'!$A$18:$A$24,Expenses!AI$3:AI$783)</f>
        <v>5272061</v>
      </c>
      <c r="AN18" s="40">
        <f ca="1">SUMIF(Expenses!$A$3:$A$792,'Current Working'!$A$18:$A$24,Expenses!AJ$3:AJ$783)</f>
        <v>5272061</v>
      </c>
      <c r="AO18" s="40">
        <f ca="1">SUMIF(Expenses!$A$3:$A$792,'Current Working'!$A$18:$A$24,Expenses!AK$3:AK$783)</f>
        <v>5272061</v>
      </c>
      <c r="AP18" s="40">
        <f ca="1">SUMIF(Expenses!$A$3:$A$792,'Current Working'!$A$18:$A$24,Expenses!AL$3:AL$783)</f>
        <v>1215051.6200000001</v>
      </c>
      <c r="AQ18" s="40">
        <f ca="1">SUMIF(Expenses!$A$3:$A$792,'Current Working'!$A$18:$A$24,Expenses!AM$3:AM$783)</f>
        <v>0</v>
      </c>
      <c r="AR18" s="40">
        <f ca="1">SUMIF(Expenses!$A$3:$A$792,'Current Working'!$A$18:$A$24,Expenses!AN$3:AN$783)</f>
        <v>0</v>
      </c>
      <c r="AS18" s="40">
        <f ca="1">SUMIF(Expenses!$A$3:$A$792,'Current Working'!$A$18:$A$24,Expenses!AO$3:AO$783)</f>
        <v>0</v>
      </c>
      <c r="AT18" s="40">
        <f ca="1">SUMIF(Expenses!$A$3:$A$792,'Current Working'!$A$18:$A$24,Expenses!AP$3:AP$783)</f>
        <v>0</v>
      </c>
      <c r="AU18" s="44">
        <f ca="1">+AT18-AN18</f>
        <v>-5272061</v>
      </c>
      <c r="AV18" s="45">
        <f ca="1">IFERROR(AU18/AN18,"-")</f>
        <v>-1</v>
      </c>
      <c r="AW18" s="46"/>
      <c r="AX18" s="66"/>
      <c r="AY18" s="40">
        <f>SUMIF(Expenses!$A$3:$A$206,'Current Working'!$A$18:$A$24,Expenses!AS$3:AS$206)</f>
        <v>0</v>
      </c>
      <c r="AZ18" s="44">
        <f ca="1">+AY18-AT18</f>
        <v>0</v>
      </c>
      <c r="BA18" s="45" t="str">
        <f ca="1">IFERROR(AZ18/AT18,"-")</f>
        <v>-</v>
      </c>
      <c r="BB18" s="40">
        <f>SUMIF(Expenses!$A$3:$A$206,'Current Working'!$A$18:$A$24,Expenses!AT$3:AT$206)</f>
        <v>0</v>
      </c>
      <c r="BC18" s="40">
        <f>SUMIF(Expenses!$A$3:$A$206,'Current Working'!$A$18:$A$24,Expenses!AU$3:AU$206)</f>
        <v>0</v>
      </c>
      <c r="BD18" s="40">
        <f>SUMIF(Expenses!$A$3:$A$206,'Current Working'!$A$18:$A$24,Expenses!AV$3:AV$206)</f>
        <v>0</v>
      </c>
      <c r="BE18" s="40">
        <f>SUMIF(Expenses!$A$3:$A$206,'Current Working'!$A$18:$A$24,Expenses!AW$3:AW$206)</f>
        <v>0</v>
      </c>
      <c r="BF18" s="40">
        <f>SUMIF(Expenses!$A$3:$A$206,'Current Working'!$A$18:$A$24,Expenses!AX$3:AX$206)</f>
        <v>0</v>
      </c>
      <c r="BG18" s="40">
        <f>SUMIF(Expenses!$A$3:$A$206,'Current Working'!$A$18:$A$24,Expenses!AY$3:AY$206)</f>
        <v>0</v>
      </c>
      <c r="BH18" s="44">
        <f>+BG18-BB18</f>
        <v>0</v>
      </c>
      <c r="BI18" s="45" t="str">
        <f>IFERROR(BH18/BB18,"-")</f>
        <v>-</v>
      </c>
      <c r="BJ18" s="46"/>
    </row>
    <row r="19" spans="1:64" s="65" customFormat="1" x14ac:dyDescent="0.25">
      <c r="A19" s="63">
        <v>5</v>
      </c>
      <c r="B19" s="64"/>
      <c r="C19" s="64"/>
      <c r="D19" s="38" t="s">
        <v>27</v>
      </c>
      <c r="E19" s="39"/>
      <c r="F19" s="40">
        <f>SUMIF(Expenses!$A$3:$A$783,'Current Working'!$A$18:$A$24,Expenses!H$3:H$783)</f>
        <v>453100</v>
      </c>
      <c r="G19" s="40">
        <f>SUMIF(Expenses!$A$3:$A$783,'Current Working'!$A$18:$A$24,Expenses!I$3:I$783)</f>
        <v>904290</v>
      </c>
      <c r="H19" s="40">
        <f>SUMIF(Expenses!$A$3:$A$783,'Current Working'!$A$18:$A$24,Expenses!J$3:J$783)</f>
        <v>0</v>
      </c>
      <c r="I19" s="40">
        <f>SUMIF(Expenses!$A$3:$A$783,'Current Working'!$A$18:$A$24,Expenses!K$3:K$783)</f>
        <v>0</v>
      </c>
      <c r="J19" s="40">
        <f>SUMIF(Expenses!$A$3:$A$783,'Current Working'!$A$18:$A$24,Expenses!L$3:L$783)</f>
        <v>0</v>
      </c>
      <c r="K19" s="40">
        <f>SUMIF(Expenses!$A$3:$A$783,'Current Working'!$A$18:$A$24,Expenses!M$3:M$783)</f>
        <v>175403.91000000003</v>
      </c>
      <c r="L19" s="40">
        <f>SUMIF(Expenses!$A$3:$A$783,'Current Working'!$A$18:$A$24,Expenses!N$3:N$783)</f>
        <v>175403.91000000003</v>
      </c>
      <c r="M19" s="44">
        <f>L19-G19</f>
        <v>-728886.09</v>
      </c>
      <c r="N19" s="45">
        <f>IFERROR(M19/G19,"-")</f>
        <v>-0.80603135056231956</v>
      </c>
      <c r="O19" s="39"/>
      <c r="Q19" s="40">
        <f>SUMIF(Expenses!$A$3:$A$783,'Current Working'!$A$18:$A$24,Expenses!Q$3:Q$783)</f>
        <v>330600</v>
      </c>
      <c r="R19" s="40">
        <f>SUMIF(Expenses!$A$3:$A$783,'Current Working'!$A$18:$A$24,Expenses!R$3:R$783)</f>
        <v>657635</v>
      </c>
      <c r="S19" s="40">
        <f>SUMIF(Expenses!$A$3:$A$783,'Current Working'!$A$18:$A$24,Expenses!S$3:S$783)</f>
        <v>0</v>
      </c>
      <c r="T19" s="40">
        <f>SUMIF(Expenses!$A$3:$A$783,'Current Working'!$A$18:$A$24,Expenses!T$3:T$783)</f>
        <v>0</v>
      </c>
      <c r="U19" s="40">
        <f>SUMIF(Expenses!$A$3:$A$783,'Current Working'!$A$18:$A$24,Expenses!U$3:U$783)</f>
        <v>0</v>
      </c>
      <c r="V19" s="40">
        <f>SUMIF(Expenses!$A$3:$A$783,'Current Working'!$A$18:$A$24,Expenses!V$3:V$783)</f>
        <v>153449.09</v>
      </c>
      <c r="W19" s="40">
        <f>SUMIF(Expenses!$A$3:$A$783,'Current Working'!$A$18:$A$24,Expenses!W$3:W$783)</f>
        <v>153449.09</v>
      </c>
      <c r="X19" s="44">
        <f>+W19-Q19</f>
        <v>-177150.91</v>
      </c>
      <c r="Y19" s="45">
        <f>IFERROR(X19/Q19,"-")</f>
        <v>-0.5358466727162734</v>
      </c>
      <c r="Z19" s="39"/>
      <c r="AA19" s="39"/>
      <c r="AB19" s="40">
        <f>SUMIF(Expenses!$A$3:$A$783,'Current Working'!$A$18:$A$24,Expenses!Z$3:Z$783)</f>
        <v>254500</v>
      </c>
      <c r="AC19" s="40">
        <f>SUMIF(Expenses!$A$3:$A$783,'Current Working'!$A$18:$A$24,Expenses!AA$3:AA$783)</f>
        <v>502629</v>
      </c>
      <c r="AD19" s="40">
        <f>SUMIF(Expenses!$A$3:$A$783,'Current Working'!$A$18:$A$24,Expenses!AB$3:AB$783)</f>
        <v>0</v>
      </c>
      <c r="AE19" s="40">
        <f>SUMIF(Expenses!$A$3:$A$783,'Current Working'!$A$18:$A$24,Expenses!AC$3:AC$783)</f>
        <v>0</v>
      </c>
      <c r="AF19" s="40">
        <f>SUMIF(Expenses!$A$3:$A$783,'Current Working'!$A$18:$A$24,Expenses!AD$3:AD$783)</f>
        <v>0</v>
      </c>
      <c r="AG19" s="40">
        <f>SUMIF(Expenses!$A$3:$A$783,'Current Working'!$A$18:$A$24,Expenses!AE$3:AE$783)</f>
        <v>130790.85999999999</v>
      </c>
      <c r="AH19" s="40">
        <f>SUMIF(Expenses!$A$3:$A$783,'Current Working'!$A$18:$A$24,Expenses!AF$3:AF$783)</f>
        <v>130790.85999999999</v>
      </c>
      <c r="AI19" s="44">
        <f>+AH19-AC19</f>
        <v>-371838.14</v>
      </c>
      <c r="AJ19" s="45">
        <f>IFERROR(AI19/AC19,"-")</f>
        <v>-0.73978648267409963</v>
      </c>
      <c r="AK19" s="46"/>
      <c r="AL19" s="47"/>
      <c r="AM19" s="40">
        <f ca="1">SUMIF(Expenses!$A$3:$A$792,'Current Working'!$A$18:$A$24,Expenses!AI$3:AI$783)</f>
        <v>505350</v>
      </c>
      <c r="AN19" s="40">
        <f ca="1">SUMIF(Expenses!$A$3:$A$792,'Current Working'!$A$18:$A$24,Expenses!AJ$3:AJ$783)</f>
        <v>512960</v>
      </c>
      <c r="AO19" s="40">
        <f ca="1">SUMIF(Expenses!$A$3:$A$792,'Current Working'!$A$18:$A$24,Expenses!AK$3:AK$783)</f>
        <v>512960</v>
      </c>
      <c r="AP19" s="40">
        <f ca="1">SUMIF(Expenses!$A$3:$A$792,'Current Working'!$A$18:$A$24,Expenses!AL$3:AL$783)</f>
        <v>26733.589999999997</v>
      </c>
      <c r="AQ19" s="40">
        <f ca="1">SUMIF(Expenses!$A$3:$A$792,'Current Working'!$A$18:$A$24,Expenses!AM$3:AM$783)</f>
        <v>0</v>
      </c>
      <c r="AR19" s="40">
        <f ca="1">SUMIF(Expenses!$A$3:$A$792,'Current Working'!$A$18:$A$24,Expenses!AN$3:AN$783)</f>
        <v>0</v>
      </c>
      <c r="AS19" s="40">
        <f ca="1">SUMIF(Expenses!$A$3:$A$792,'Current Working'!$A$18:$A$24,Expenses!AO$3:AO$783)</f>
        <v>0</v>
      </c>
      <c r="AT19" s="40">
        <f ca="1">SUMIF(Expenses!$A$3:$A$792,'Current Working'!$A$18:$A$24,Expenses!AP$3:AP$783)</f>
        <v>0</v>
      </c>
      <c r="AU19" s="44">
        <f ca="1">+AT19-AN19</f>
        <v>-512960</v>
      </c>
      <c r="AV19" s="45">
        <f t="shared" ref="AV19:AV25" ca="1" si="5">IFERROR(AU19/AN19,"-")</f>
        <v>-1</v>
      </c>
      <c r="AW19" s="67"/>
      <c r="AY19" s="40">
        <f>SUMIF(Expenses!$A$3:$A$206,'Current Working'!$A$18:$A$24,Expenses!AS$3:AS$206)</f>
        <v>0</v>
      </c>
      <c r="AZ19" s="44">
        <f ca="1">+AY19-AT19</f>
        <v>0</v>
      </c>
      <c r="BA19" s="45" t="str">
        <f ca="1">IFERROR(AZ19/AT19,"-")</f>
        <v>-</v>
      </c>
      <c r="BB19" s="40">
        <f>SUMIF(Expenses!$A$3:$A$206,'Current Working'!$A$18:$A$24,Expenses!AT$3:AT$206)</f>
        <v>0</v>
      </c>
      <c r="BC19" s="40">
        <f>SUMIF(Expenses!$A$3:$A$206,'Current Working'!$A$18:$A$24,Expenses!AU$3:AU$206)</f>
        <v>0</v>
      </c>
      <c r="BD19" s="40">
        <f>SUMIF(Expenses!$A$3:$A$206,'Current Working'!$A$18:$A$24,Expenses!AV$3:AV$206)</f>
        <v>0</v>
      </c>
      <c r="BE19" s="40">
        <f>SUMIF(Expenses!$A$3:$A$206,'Current Working'!$A$18:$A$24,Expenses!AW$3:AW$206)</f>
        <v>0</v>
      </c>
      <c r="BF19" s="40">
        <f>SUMIF(Expenses!$A$3:$A$206,'Current Working'!$A$18:$A$24,Expenses!AX$3:AX$206)</f>
        <v>0</v>
      </c>
      <c r="BG19" s="40">
        <f>SUMIF(Expenses!$A$3:$A$206,'Current Working'!$A$18:$A$24,Expenses!AY$3:AY$206)</f>
        <v>0</v>
      </c>
      <c r="BH19" s="44">
        <f>+BG19-BB19</f>
        <v>0</v>
      </c>
      <c r="BI19" s="45" t="str">
        <f>IFERROR(BH19/BB19,"-")</f>
        <v>-</v>
      </c>
      <c r="BJ19" s="67"/>
    </row>
    <row r="20" spans="1:64" s="65" customFormat="1" x14ac:dyDescent="0.25">
      <c r="A20" s="63">
        <v>6</v>
      </c>
      <c r="B20" s="64"/>
      <c r="C20" s="64"/>
      <c r="D20" s="38" t="s">
        <v>151</v>
      </c>
      <c r="E20" s="39"/>
      <c r="F20" s="40">
        <f>SUMIF(Expenses!$A$3:$A$783,'Current Working'!$A$18:$A$24,Expenses!H$3:H$783)</f>
        <v>7630565</v>
      </c>
      <c r="G20" s="40">
        <f>SUMIF(Expenses!$A$3:$A$783,'Current Working'!$A$18:$A$24,Expenses!I$3:I$783)</f>
        <v>8585336</v>
      </c>
      <c r="H20" s="40">
        <f>SUMIF(Expenses!$A$3:$A$783,'Current Working'!$A$18:$A$24,Expenses!J$3:J$783)</f>
        <v>0</v>
      </c>
      <c r="I20" s="40">
        <f>SUMIF(Expenses!$A$3:$A$783,'Current Working'!$A$18:$A$24,Expenses!K$3:K$783)</f>
        <v>0</v>
      </c>
      <c r="J20" s="40">
        <f>SUMIF(Expenses!$A$3:$A$783,'Current Working'!$A$18:$A$24,Expenses!L$3:L$783)</f>
        <v>0</v>
      </c>
      <c r="K20" s="40">
        <f>SUMIF(Expenses!$A$3:$A$783,'Current Working'!$A$18:$A$24,Expenses!M$3:M$783)</f>
        <v>7013618.830000001</v>
      </c>
      <c r="L20" s="40">
        <f>SUMIF(Expenses!$A$3:$A$783,'Current Working'!$A$18:$A$24,Expenses!N$3:N$783)</f>
        <v>7013618.830000001</v>
      </c>
      <c r="M20" s="44">
        <f>L20-G20</f>
        <v>-1571717.169999999</v>
      </c>
      <c r="N20" s="45">
        <f>IFERROR(M20/G20,"-")</f>
        <v>-0.18306996604442727</v>
      </c>
      <c r="O20" s="39"/>
      <c r="Q20" s="40">
        <f>SUMIF(Expenses!$A$3:$A$783,'Current Working'!$A$18:$A$24,Expenses!Q$3:Q$783)</f>
        <v>7709905</v>
      </c>
      <c r="R20" s="40">
        <f>SUMIF(Expenses!$A$3:$A$783,'Current Working'!$A$18:$A$24,Expenses!R$3:R$783)</f>
        <v>8100354</v>
      </c>
      <c r="S20" s="40">
        <f>SUMIF(Expenses!$A$3:$A$783,'Current Working'!$A$18:$A$24,Expenses!S$3:S$783)</f>
        <v>0</v>
      </c>
      <c r="T20" s="40">
        <f>SUMIF(Expenses!$A$3:$A$783,'Current Working'!$A$18:$A$24,Expenses!T$3:T$783)</f>
        <v>0</v>
      </c>
      <c r="U20" s="40">
        <f>SUMIF(Expenses!$A$3:$A$783,'Current Working'!$A$18:$A$24,Expenses!U$3:U$783)</f>
        <v>0</v>
      </c>
      <c r="V20" s="40">
        <f>SUMIF(Expenses!$A$3:$A$783,'Current Working'!$A$18:$A$24,Expenses!V$3:V$783)</f>
        <v>6502825.4400000004</v>
      </c>
      <c r="W20" s="40">
        <f>SUMIF(Expenses!$A$3:$A$783,'Current Working'!$A$18:$A$24,Expenses!W$3:W$783)</f>
        <v>6502825.4400000004</v>
      </c>
      <c r="X20" s="44">
        <f>+W20-Q20</f>
        <v>-1207079.5599999996</v>
      </c>
      <c r="Y20" s="45">
        <f>IFERROR(X20/Q20,"-")</f>
        <v>-0.1565621833213249</v>
      </c>
      <c r="Z20" s="39"/>
      <c r="AA20" s="39"/>
      <c r="AB20" s="40">
        <f>SUMIF(Expenses!$A$3:$A$783,'Current Working'!$A$18:$A$24,Expenses!Z$3:Z$783)</f>
        <v>8205805</v>
      </c>
      <c r="AC20" s="40">
        <f>SUMIF(Expenses!$A$3:$A$783,'Current Working'!$A$18:$A$24,Expenses!AA$3:AA$783)</f>
        <v>8669466</v>
      </c>
      <c r="AD20" s="40">
        <f>SUMIF(Expenses!$A$3:$A$783,'Current Working'!$A$18:$A$24,Expenses!AB$3:AB$783)</f>
        <v>0</v>
      </c>
      <c r="AE20" s="40">
        <f>SUMIF(Expenses!$A$3:$A$783,'Current Working'!$A$18:$A$24,Expenses!AC$3:AC$783)</f>
        <v>0</v>
      </c>
      <c r="AF20" s="40">
        <f>SUMIF(Expenses!$A$3:$A$783,'Current Working'!$A$18:$A$24,Expenses!AD$3:AD$783)</f>
        <v>0</v>
      </c>
      <c r="AG20" s="40">
        <f>SUMIF(Expenses!$A$3:$A$783,'Current Working'!$A$18:$A$24,Expenses!AE$3:AE$783)</f>
        <v>6597284.5400000019</v>
      </c>
      <c r="AH20" s="40">
        <f>SUMIF(Expenses!$A$3:$A$783,'Current Working'!$A$18:$A$24,Expenses!AF$3:AF$783)</f>
        <v>6597284.5400000019</v>
      </c>
      <c r="AI20" s="44">
        <f>+AH20-AC20</f>
        <v>-2072181.4599999981</v>
      </c>
      <c r="AJ20" s="45">
        <f>IFERROR(AI20/AC20,"-")</f>
        <v>-0.23902065709698822</v>
      </c>
      <c r="AK20" s="46"/>
      <c r="AL20" s="47"/>
      <c r="AM20" s="40">
        <f ca="1">SUMIF(Expenses!$A$3:$A$792,'Current Working'!$A$18:$A$24,Expenses!AI$3:AI$783)</f>
        <v>8207405</v>
      </c>
      <c r="AN20" s="40">
        <f ca="1">SUMIF(Expenses!$A$3:$A$792,'Current Working'!$A$18:$A$24,Expenses!AJ$3:AJ$783)</f>
        <v>8237485</v>
      </c>
      <c r="AO20" s="40">
        <f ca="1">SUMIF(Expenses!$A$3:$A$792,'Current Working'!$A$18:$A$24,Expenses!AK$3:AK$783)</f>
        <v>9262835</v>
      </c>
      <c r="AP20" s="40">
        <f ca="1">SUMIF(Expenses!$A$3:$A$792,'Current Working'!$A$18:$A$24,Expenses!AL$3:AL$783)</f>
        <v>937878.10999999987</v>
      </c>
      <c r="AQ20" s="40">
        <f ca="1">SUMIF(Expenses!$A$3:$A$792,'Current Working'!$A$18:$A$24,Expenses!AM$3:AM$783)</f>
        <v>0</v>
      </c>
      <c r="AR20" s="40">
        <f ca="1">SUMIF(Expenses!$A$3:$A$792,'Current Working'!$A$18:$A$24,Expenses!AN$3:AN$783)</f>
        <v>0</v>
      </c>
      <c r="AS20" s="40">
        <f ca="1">SUMIF(Expenses!$A$3:$A$792,'Current Working'!$A$18:$A$24,Expenses!AO$3:AO$783)</f>
        <v>0</v>
      </c>
      <c r="AT20" s="40">
        <f ca="1">SUMIF(Expenses!$A$3:$A$792,'Current Working'!$A$18:$A$24,Expenses!AP$3:AP$783)</f>
        <v>0</v>
      </c>
      <c r="AU20" s="44">
        <f ca="1">+AT20-AN20</f>
        <v>-8237485</v>
      </c>
      <c r="AV20" s="45">
        <f t="shared" ca="1" si="5"/>
        <v>-1</v>
      </c>
      <c r="AW20" s="68"/>
      <c r="AY20" s="40">
        <f>SUMIF(Expenses!$A$3:$A$206,'Current Working'!$A$18:$A$24,Expenses!AS$3:AS$206)</f>
        <v>0</v>
      </c>
      <c r="AZ20" s="44">
        <f ca="1">+AY20-AT20</f>
        <v>0</v>
      </c>
      <c r="BA20" s="45" t="str">
        <f ca="1">IFERROR(AZ20/AT20,"-")</f>
        <v>-</v>
      </c>
      <c r="BB20" s="40">
        <f>SUMIF(Expenses!$A$3:$A$206,'Current Working'!$A$18:$A$24,Expenses!AT$3:AT$206)</f>
        <v>0</v>
      </c>
      <c r="BC20" s="40">
        <f>SUMIF(Expenses!$A$3:$A$206,'Current Working'!$A$18:$A$24,Expenses!AU$3:AU$206)</f>
        <v>0</v>
      </c>
      <c r="BD20" s="40">
        <f>SUMIF(Expenses!$A$3:$A$206,'Current Working'!$A$18:$A$24,Expenses!AV$3:AV$206)</f>
        <v>0</v>
      </c>
      <c r="BE20" s="40">
        <f>SUMIF(Expenses!$A$3:$A$206,'Current Working'!$A$18:$A$24,Expenses!AW$3:AW$206)</f>
        <v>0</v>
      </c>
      <c r="BF20" s="40">
        <f>SUMIF(Expenses!$A$3:$A$206,'Current Working'!$A$18:$A$24,Expenses!AX$3:AX$206)</f>
        <v>0</v>
      </c>
      <c r="BG20" s="40">
        <f>SUMIF(Expenses!$A$3:$A$206,'Current Working'!$A$18:$A$24,Expenses!AY$3:AY$206)</f>
        <v>0</v>
      </c>
      <c r="BH20" s="44">
        <f>+BG20-BB20</f>
        <v>0</v>
      </c>
      <c r="BI20" s="45" t="str">
        <f>IFERROR(BH20/BB20,"-")</f>
        <v>-</v>
      </c>
      <c r="BJ20" s="68"/>
    </row>
    <row r="21" spans="1:64" s="65" customFormat="1" x14ac:dyDescent="0.25">
      <c r="A21" s="63">
        <v>9</v>
      </c>
      <c r="B21" s="64"/>
      <c r="C21" s="64"/>
      <c r="D21" s="38" t="s">
        <v>150</v>
      </c>
      <c r="E21" s="39"/>
      <c r="F21" s="40">
        <f>SUMIF(Expenses!$A$3:$A$783,'Current Working'!$A$18:$A$24,Expenses!H$3:H$783)</f>
        <v>342050</v>
      </c>
      <c r="G21" s="40">
        <f>SUMIF(Expenses!$A$3:$A$783,'Current Working'!$A$18:$A$24,Expenses!I$3:I$783)</f>
        <v>391758</v>
      </c>
      <c r="H21" s="40">
        <f>SUMIF(Expenses!$A$3:$A$783,'Current Working'!$A$18:$A$24,Expenses!J$3:J$783)</f>
        <v>0</v>
      </c>
      <c r="I21" s="40">
        <f>SUMIF(Expenses!$A$3:$A$783,'Current Working'!$A$18:$A$24,Expenses!K$3:K$783)</f>
        <v>0</v>
      </c>
      <c r="J21" s="40">
        <f>SUMIF(Expenses!$A$3:$A$783,'Current Working'!$A$18:$A$24,Expenses!L$3:L$783)</f>
        <v>0</v>
      </c>
      <c r="K21" s="40">
        <f>SUMIF(Expenses!$A$3:$A$783,'Current Working'!$A$18:$A$24,Expenses!M$3:M$783)</f>
        <v>120006.94</v>
      </c>
      <c r="L21" s="40">
        <f>SUMIF(Expenses!$A$3:$A$783,'Current Working'!$A$18:$A$24,Expenses!N$3:N$783)</f>
        <v>120006.94</v>
      </c>
      <c r="M21" s="44"/>
      <c r="N21" s="45"/>
      <c r="O21" s="39"/>
      <c r="Q21" s="40">
        <f>SUMIF(Expenses!$A$3:$A$783,'Current Working'!$A$18:$A$24,Expenses!Q$3:Q$783)</f>
        <v>347050</v>
      </c>
      <c r="R21" s="40">
        <f>SUMIF(Expenses!$A$3:$A$783,'Current Working'!$A$18:$A$24,Expenses!R$3:R$783)</f>
        <v>362366</v>
      </c>
      <c r="S21" s="40">
        <f>SUMIF(Expenses!$A$3:$A$783,'Current Working'!$A$18:$A$24,Expenses!S$3:S$783)</f>
        <v>0</v>
      </c>
      <c r="T21" s="40">
        <f>SUMIF(Expenses!$A$3:$A$783,'Current Working'!$A$18:$A$24,Expenses!T$3:T$783)</f>
        <v>0</v>
      </c>
      <c r="U21" s="40">
        <f>SUMIF(Expenses!$A$3:$A$783,'Current Working'!$A$18:$A$24,Expenses!U$3:U$783)</f>
        <v>0</v>
      </c>
      <c r="V21" s="40">
        <f>SUMIF(Expenses!$A$3:$A$783,'Current Working'!$A$18:$A$24,Expenses!V$3:V$783)</f>
        <v>95471.79</v>
      </c>
      <c r="W21" s="40">
        <f>SUMIF(Expenses!$A$3:$A$783,'Current Working'!$A$18:$A$24,Expenses!W$3:W$783)</f>
        <v>95471.79</v>
      </c>
      <c r="X21" s="44"/>
      <c r="Y21" s="45"/>
      <c r="Z21" s="39"/>
      <c r="AA21" s="39"/>
      <c r="AB21" s="40">
        <f>SUMIF(Expenses!$A$3:$A$783,'Current Working'!$A$18:$A$24,Expenses!Z$3:Z$783)</f>
        <v>221500</v>
      </c>
      <c r="AC21" s="40">
        <f>SUMIF(Expenses!$A$3:$A$783,'Current Working'!$A$18:$A$24,Expenses!AA$3:AA$783)</f>
        <v>246183</v>
      </c>
      <c r="AD21" s="40">
        <f>SUMIF(Expenses!$A$3:$A$783,'Current Working'!$A$18:$A$24,Expenses!AB$3:AB$783)</f>
        <v>0</v>
      </c>
      <c r="AE21" s="40">
        <f>SUMIF(Expenses!$A$3:$A$783,'Current Working'!$A$18:$A$24,Expenses!AC$3:AC$783)</f>
        <v>0</v>
      </c>
      <c r="AF21" s="40">
        <f>SUMIF(Expenses!$A$3:$A$783,'Current Working'!$A$18:$A$24,Expenses!AD$3:AD$783)</f>
        <v>0</v>
      </c>
      <c r="AG21" s="40">
        <f>SUMIF(Expenses!$A$3:$A$783,'Current Working'!$A$18:$A$24,Expenses!AE$3:AE$783)</f>
        <v>136625.93</v>
      </c>
      <c r="AH21" s="40">
        <f>SUMIF(Expenses!$A$3:$A$783,'Current Working'!$A$18:$A$24,Expenses!AF$3:AF$783)</f>
        <v>136625.93</v>
      </c>
      <c r="AI21" s="44"/>
      <c r="AJ21" s="45"/>
      <c r="AK21" s="46"/>
      <c r="AL21" s="47"/>
      <c r="AM21" s="40">
        <f ca="1">SUMIF(Expenses!$A$3:$A$792,'Current Working'!$A$18:$A$24,Expenses!AI$3:AI$783)</f>
        <v>221500</v>
      </c>
      <c r="AN21" s="40">
        <f ca="1">SUMIF(Expenses!$A$3:$A$792,'Current Working'!$A$18:$A$24,Expenses!AJ$3:AJ$783)</f>
        <v>218300</v>
      </c>
      <c r="AO21" s="40">
        <f ca="1">SUMIF(Expenses!$A$3:$A$792,'Current Working'!$A$18:$A$24,Expenses!AK$3:AK$783)</f>
        <v>228500</v>
      </c>
      <c r="AP21" s="40">
        <f ca="1">SUMIF(Expenses!$A$3:$A$792,'Current Working'!$A$18:$A$24,Expenses!AL$3:AL$783)</f>
        <v>15614.66</v>
      </c>
      <c r="AQ21" s="40">
        <f ca="1">SUMIF(Expenses!$A$3:$A$792,'Current Working'!$A$18:$A$24,Expenses!AM$3:AM$783)</f>
        <v>0</v>
      </c>
      <c r="AR21" s="40">
        <f ca="1">SUMIF(Expenses!$A$3:$A$792,'Current Working'!$A$18:$A$24,Expenses!AN$3:AN$783)</f>
        <v>0</v>
      </c>
      <c r="AS21" s="40">
        <f ca="1">SUMIF(Expenses!$A$3:$A$792,'Current Working'!$A$18:$A$24,Expenses!AO$3:AO$783)</f>
        <v>0</v>
      </c>
      <c r="AT21" s="40">
        <f ca="1">SUMIF(Expenses!$A$3:$A$792,'Current Working'!$A$18:$A$24,Expenses!AP$3:AP$783)</f>
        <v>0</v>
      </c>
      <c r="AU21" s="44">
        <f t="shared" ref="AU21:AU23" ca="1" si="6">+AT21-AN21</f>
        <v>-218300</v>
      </c>
      <c r="AV21" s="45">
        <f t="shared" ref="AV21:AV23" ca="1" si="7">IFERROR(AU21/AN21,"-")</f>
        <v>-1</v>
      </c>
      <c r="AW21" s="68"/>
      <c r="AY21" s="40">
        <f>SUMIF(Expenses!$A$3:$A$206,'Current Working'!$A$18:$A$24,Expenses!AS$3:AS$206)</f>
        <v>0</v>
      </c>
      <c r="AZ21" s="44"/>
      <c r="BA21" s="45"/>
      <c r="BB21" s="40">
        <f>SUMIF(Expenses!$A$3:$A$206,'Current Working'!$A$18:$A$24,Expenses!AT$3:AT$206)</f>
        <v>0</v>
      </c>
      <c r="BC21" s="40">
        <f>SUMIF(Expenses!$A$3:$A$206,'Current Working'!$A$18:$A$24,Expenses!AU$3:AU$206)</f>
        <v>0</v>
      </c>
      <c r="BD21" s="40">
        <f>SUMIF(Expenses!$A$3:$A$206,'Current Working'!$A$18:$A$24,Expenses!AV$3:AV$206)</f>
        <v>0</v>
      </c>
      <c r="BE21" s="40">
        <f>SUMIF(Expenses!$A$3:$A$206,'Current Working'!$A$18:$A$24,Expenses!AW$3:AW$206)</f>
        <v>0</v>
      </c>
      <c r="BF21" s="40">
        <f>SUMIF(Expenses!$A$3:$A$206,'Current Working'!$A$18:$A$24,Expenses!AX$3:AX$206)</f>
        <v>0</v>
      </c>
      <c r="BG21" s="40">
        <f>SUMIF(Expenses!$A$3:$A$206,'Current Working'!$A$18:$A$24,Expenses!AY$3:AY$206)</f>
        <v>0</v>
      </c>
      <c r="BH21" s="44"/>
      <c r="BI21" s="45"/>
      <c r="BJ21" s="68"/>
    </row>
    <row r="22" spans="1:64" s="65" customFormat="1" x14ac:dyDescent="0.25">
      <c r="A22" s="63">
        <v>16</v>
      </c>
      <c r="B22" s="64"/>
      <c r="C22" s="64"/>
      <c r="D22" s="38" t="s">
        <v>961</v>
      </c>
      <c r="E22" s="39"/>
      <c r="F22" s="40">
        <f>SUMIF(Expenses!$A$3:$A$783,'Current Working'!$A$18:$A$24,Expenses!H$3:H$783)</f>
        <v>362975</v>
      </c>
      <c r="G22" s="40">
        <f>SUMIF(Expenses!$A$3:$A$783,'Current Working'!$A$18:$A$24,Expenses!I$3:I$783)</f>
        <v>362975</v>
      </c>
      <c r="H22" s="40">
        <f>SUMIF(Expenses!$A$3:$A$783,'Current Working'!$A$18:$A$24,Expenses!J$3:J$783)</f>
        <v>0</v>
      </c>
      <c r="I22" s="40">
        <f>SUMIF(Expenses!$A$3:$A$783,'Current Working'!$A$18:$A$24,Expenses!K$3:K$783)</f>
        <v>0</v>
      </c>
      <c r="J22" s="40">
        <f>SUMIF(Expenses!$A$3:$A$783,'Current Working'!$A$18:$A$24,Expenses!L$3:L$783)</f>
        <v>0</v>
      </c>
      <c r="K22" s="40">
        <f>SUMIF(Expenses!$A$3:$A$783,'Current Working'!$A$18:$A$24,Expenses!M$3:M$783)</f>
        <v>169643.57</v>
      </c>
      <c r="L22" s="40">
        <f>SUMIF(Expenses!$A$3:$A$783,'Current Working'!$A$18:$A$24,Expenses!N$3:N$783)</f>
        <v>169643.57</v>
      </c>
      <c r="M22" s="44"/>
      <c r="N22" s="45"/>
      <c r="O22" s="39"/>
      <c r="Q22" s="40">
        <f>SUMIF(Expenses!$A$3:$A$783,'Current Working'!$A$18:$A$24,Expenses!Q$3:Q$783)</f>
        <v>318605</v>
      </c>
      <c r="R22" s="40">
        <f>SUMIF(Expenses!$A$3:$A$783,'Current Working'!$A$18:$A$24,Expenses!R$3:R$783)</f>
        <v>318605</v>
      </c>
      <c r="S22" s="40">
        <f>SUMIF(Expenses!$A$3:$A$783,'Current Working'!$A$18:$A$24,Expenses!S$3:S$783)</f>
        <v>0</v>
      </c>
      <c r="T22" s="40">
        <f>SUMIF(Expenses!$A$3:$A$783,'Current Working'!$A$18:$A$24,Expenses!T$3:T$783)</f>
        <v>0</v>
      </c>
      <c r="U22" s="40">
        <f>SUMIF(Expenses!$A$3:$A$783,'Current Working'!$A$18:$A$24,Expenses!U$3:U$783)</f>
        <v>0</v>
      </c>
      <c r="V22" s="40">
        <f>SUMIF(Expenses!$A$3:$A$783,'Current Working'!$A$18:$A$24,Expenses!V$3:V$783)</f>
        <v>125271.25</v>
      </c>
      <c r="W22" s="40">
        <f>SUMIF(Expenses!$A$3:$A$783,'Current Working'!$A$18:$A$24,Expenses!W$3:W$783)</f>
        <v>125271.25</v>
      </c>
      <c r="X22" s="44"/>
      <c r="Y22" s="45"/>
      <c r="Z22" s="39"/>
      <c r="AA22" s="39"/>
      <c r="AB22" s="40">
        <f>SUMIF(Expenses!$A$3:$A$783,'Current Working'!$A$18:$A$24,Expenses!Z$3:Z$783)</f>
        <v>165290</v>
      </c>
      <c r="AC22" s="40">
        <f>SUMIF(Expenses!$A$3:$A$783,'Current Working'!$A$18:$A$24,Expenses!AA$3:AA$783)</f>
        <v>165290</v>
      </c>
      <c r="AD22" s="40">
        <f>SUMIF(Expenses!$A$3:$A$783,'Current Working'!$A$18:$A$24,Expenses!AB$3:AB$783)</f>
        <v>0</v>
      </c>
      <c r="AE22" s="40">
        <f>SUMIF(Expenses!$A$3:$A$783,'Current Working'!$A$18:$A$24,Expenses!AC$3:AC$783)</f>
        <v>0</v>
      </c>
      <c r="AF22" s="40">
        <f>SUMIF(Expenses!$A$3:$A$783,'Current Working'!$A$18:$A$24,Expenses!AD$3:AD$783)</f>
        <v>0</v>
      </c>
      <c r="AG22" s="40">
        <f>SUMIF(Expenses!$A$3:$A$783,'Current Working'!$A$18:$A$24,Expenses!AE$3:AE$783)</f>
        <v>69164.3</v>
      </c>
      <c r="AH22" s="40">
        <f>SUMIF(Expenses!$A$3:$A$783,'Current Working'!$A$18:$A$24,Expenses!AF$3:AF$783)</f>
        <v>69164.3</v>
      </c>
      <c r="AI22" s="44"/>
      <c r="AJ22" s="45"/>
      <c r="AK22" s="46"/>
      <c r="AL22" s="47"/>
      <c r="AM22" s="40">
        <f ca="1">SUMIF(Expenses!$A$3:$A$792,'Current Working'!$A$18:$A$24,Expenses!AI$3:AI$783)</f>
        <v>165294</v>
      </c>
      <c r="AN22" s="40">
        <f ca="1">SUMIF(Expenses!$A$3:$A$792,'Current Working'!$A$18:$A$24,Expenses!AJ$3:AJ$783)</f>
        <v>165294</v>
      </c>
      <c r="AO22" s="40">
        <f ca="1">SUMIF(Expenses!$A$3:$A$792,'Current Working'!$A$18:$A$24,Expenses!AK$3:AK$783)</f>
        <v>680</v>
      </c>
      <c r="AP22" s="40">
        <f ca="1">SUMIF(Expenses!$A$3:$A$792,'Current Working'!$A$18:$A$24,Expenses!AL$3:AL$783)</f>
        <v>0</v>
      </c>
      <c r="AQ22" s="40">
        <f ca="1">SUMIF(Expenses!$A$3:$A$792,'Current Working'!$A$18:$A$24,Expenses!AM$3:AM$783)</f>
        <v>0</v>
      </c>
      <c r="AR22" s="40">
        <f ca="1">SUMIF(Expenses!$A$3:$A$792,'Current Working'!$A$18:$A$24,Expenses!AN$3:AN$783)</f>
        <v>0</v>
      </c>
      <c r="AS22" s="40">
        <f ca="1">SUMIF(Expenses!$A$3:$A$792,'Current Working'!$A$18:$A$24,Expenses!AO$3:AO$783)</f>
        <v>0</v>
      </c>
      <c r="AT22" s="40">
        <f ca="1">SUMIF(Expenses!$A$3:$A$792,'Current Working'!$A$18:$A$24,Expenses!AP$3:AP$783)</f>
        <v>0</v>
      </c>
      <c r="AU22" s="44">
        <f t="shared" ca="1" si="6"/>
        <v>-165294</v>
      </c>
      <c r="AV22" s="45">
        <f t="shared" ca="1" si="7"/>
        <v>-1</v>
      </c>
      <c r="AW22" s="68"/>
      <c r="AY22" s="40"/>
      <c r="AZ22" s="44"/>
      <c r="BA22" s="45"/>
      <c r="BB22" s="40"/>
      <c r="BC22" s="40"/>
      <c r="BD22" s="40"/>
      <c r="BE22" s="40"/>
      <c r="BF22" s="40"/>
      <c r="BG22" s="40"/>
      <c r="BH22" s="44"/>
      <c r="BI22" s="45"/>
      <c r="BJ22" s="68"/>
    </row>
    <row r="23" spans="1:64" s="65" customFormat="1" x14ac:dyDescent="0.25">
      <c r="A23" s="69">
        <v>7</v>
      </c>
      <c r="B23" s="64"/>
      <c r="C23" s="64"/>
      <c r="D23" s="38" t="s">
        <v>28</v>
      </c>
      <c r="E23" s="39"/>
      <c r="F23" s="40">
        <f>SUMIF(Expenses!$A$3:$A$783,'Current Working'!$A$18:$A$24,Expenses!H$3:H$783)</f>
        <v>90360</v>
      </c>
      <c r="G23" s="40">
        <f>SUMIF(Expenses!$A$3:$A$783,'Current Working'!$A$18:$A$24,Expenses!I$3:I$783)</f>
        <v>484220</v>
      </c>
      <c r="H23" s="40">
        <f>SUMIF(Expenses!$A$3:$A$783,'Current Working'!$A$18:$A$24,Expenses!J$3:J$783)</f>
        <v>0</v>
      </c>
      <c r="I23" s="40">
        <f>SUMIF(Expenses!$A$3:$A$783,'Current Working'!$A$18:$A$24,Expenses!K$3:K$783)</f>
        <v>0</v>
      </c>
      <c r="J23" s="40">
        <f>SUMIF(Expenses!$A$3:$A$783,'Current Working'!$A$18:$A$24,Expenses!L$3:L$783)</f>
        <v>0</v>
      </c>
      <c r="K23" s="40">
        <f>SUMIF(Expenses!$A$3:$A$783,'Current Working'!$A$18:$A$24,Expenses!M$3:M$783)</f>
        <v>251973.15999999997</v>
      </c>
      <c r="L23" s="40">
        <f>SUMIF(Expenses!$A$3:$A$783,'Current Working'!$A$18:$A$24,Expenses!N$3:N$783)</f>
        <v>251973.15999999997</v>
      </c>
      <c r="M23" s="44">
        <f>L23-G23</f>
        <v>-232246.84000000003</v>
      </c>
      <c r="N23" s="45">
        <f>IFERROR(M23/G23,"-")</f>
        <v>-0.47963082896204212</v>
      </c>
      <c r="O23" s="39"/>
      <c r="Q23" s="40">
        <f>SUMIF(Expenses!$A$3:$A$783,'Current Working'!$A$18:$A$24,Expenses!Q$3:Q$783)</f>
        <v>51600</v>
      </c>
      <c r="R23" s="40">
        <f>SUMIF(Expenses!$A$3:$A$783,'Current Working'!$A$18:$A$24,Expenses!R$3:R$783)</f>
        <v>352900</v>
      </c>
      <c r="S23" s="40">
        <f>SUMIF(Expenses!$A$3:$A$783,'Current Working'!$A$18:$A$24,Expenses!S$3:S$783)</f>
        <v>0</v>
      </c>
      <c r="T23" s="40">
        <f>SUMIF(Expenses!$A$3:$A$783,'Current Working'!$A$18:$A$24,Expenses!T$3:T$783)</f>
        <v>0</v>
      </c>
      <c r="U23" s="40">
        <f>SUMIF(Expenses!$A$3:$A$783,'Current Working'!$A$18:$A$24,Expenses!U$3:U$783)</f>
        <v>0</v>
      </c>
      <c r="V23" s="40">
        <f>SUMIF(Expenses!$A$3:$A$783,'Current Working'!$A$18:$A$24,Expenses!V$3:V$783)</f>
        <v>246898.20999999996</v>
      </c>
      <c r="W23" s="40">
        <f>SUMIF(Expenses!$A$3:$A$783,'Current Working'!$A$18:$A$24,Expenses!W$3:W$783)</f>
        <v>246898.20999999996</v>
      </c>
      <c r="X23" s="44">
        <f>+W23-Q23</f>
        <v>195298.20999999996</v>
      </c>
      <c r="Y23" s="45">
        <f>IFERROR(X23/Q23,"-")</f>
        <v>3.7848490310077514</v>
      </c>
      <c r="Z23" s="39"/>
      <c r="AA23" s="39"/>
      <c r="AB23" s="40">
        <f>SUMIF(Expenses!$A$3:$A$783,'Current Working'!$A$18:$A$24,Expenses!Z$3:Z$783)</f>
        <v>32339</v>
      </c>
      <c r="AC23" s="40">
        <f>SUMIF(Expenses!$A$3:$A$783,'Current Working'!$A$18:$A$24,Expenses!AA$3:AA$783)</f>
        <v>158781</v>
      </c>
      <c r="AD23" s="40">
        <f>SUMIF(Expenses!$A$3:$A$783,'Current Working'!$A$18:$A$24,Expenses!AB$3:AB$783)</f>
        <v>0</v>
      </c>
      <c r="AE23" s="40">
        <f>SUMIF(Expenses!$A$3:$A$783,'Current Working'!$A$18:$A$24,Expenses!AC$3:AC$783)</f>
        <v>0</v>
      </c>
      <c r="AF23" s="40">
        <f>SUMIF(Expenses!$A$3:$A$783,'Current Working'!$A$18:$A$24,Expenses!AD$3:AD$783)</f>
        <v>0</v>
      </c>
      <c r="AG23" s="40">
        <f>SUMIF(Expenses!$A$3:$A$783,'Current Working'!$A$18:$A$24,Expenses!AE$3:AE$783)</f>
        <v>96659.13</v>
      </c>
      <c r="AH23" s="40">
        <f>SUMIF(Expenses!$A$3:$A$783,'Current Working'!$A$18:$A$24,Expenses!AF$3:AF$783)</f>
        <v>96659.13</v>
      </c>
      <c r="AI23" s="44">
        <f>+AH23-AC23</f>
        <v>-62121.869999999995</v>
      </c>
      <c r="AJ23" s="45">
        <f>IFERROR(AI23/AC23,"-")</f>
        <v>-0.39124246603812796</v>
      </c>
      <c r="AK23" s="46"/>
      <c r="AL23" s="47"/>
      <c r="AM23" s="40">
        <f ca="1">SUMIF(Expenses!$A$3:$A$792,'Current Working'!$A$18:$A$24,Expenses!AI$3:AI$783)</f>
        <v>1833473</v>
      </c>
      <c r="AN23" s="40">
        <f ca="1">SUMIF(Expenses!$A$3:$A$792,'Current Working'!$A$18:$A$24,Expenses!AJ$3:AJ$783)</f>
        <v>1863473</v>
      </c>
      <c r="AO23" s="40">
        <f ca="1">SUMIF(Expenses!$A$3:$A$792,'Current Working'!$A$18:$A$24,Expenses!AK$3:AK$783)</f>
        <v>1863473</v>
      </c>
      <c r="AP23" s="40">
        <f ca="1">SUMIF(Expenses!$A$3:$A$792,'Current Working'!$A$18:$A$24,Expenses!AL$3:AL$783)</f>
        <v>0</v>
      </c>
      <c r="AQ23" s="40">
        <f ca="1">SUMIF(Expenses!$A$3:$A$792,'Current Working'!$A$18:$A$24,Expenses!AM$3:AM$783)</f>
        <v>0</v>
      </c>
      <c r="AR23" s="40">
        <f ca="1">SUMIF(Expenses!$A$3:$A$792,'Current Working'!$A$18:$A$24,Expenses!AN$3:AN$783)</f>
        <v>0</v>
      </c>
      <c r="AS23" s="40">
        <f ca="1">SUMIF(Expenses!$A$3:$A$792,'Current Working'!$A$18:$A$24,Expenses!AO$3:AO$783)</f>
        <v>0</v>
      </c>
      <c r="AT23" s="40">
        <f ca="1">SUMIF(Expenses!$A$3:$A$792,'Current Working'!$A$18:$A$24,Expenses!AP$3:AP$783)</f>
        <v>0</v>
      </c>
      <c r="AU23" s="44">
        <f t="shared" ca="1" si="6"/>
        <v>-1863473</v>
      </c>
      <c r="AV23" s="45">
        <f t="shared" ca="1" si="7"/>
        <v>-1</v>
      </c>
      <c r="AW23" s="46"/>
      <c r="AY23" s="40">
        <f>SUMIF(Expenses!$A$3:$A$206,'Current Working'!$A$18:$A$24,Expenses!AS$3:AS$206)</f>
        <v>0</v>
      </c>
      <c r="AZ23" s="44">
        <f ca="1">+AY23-AT23</f>
        <v>0</v>
      </c>
      <c r="BA23" s="45" t="str">
        <f ca="1">IFERROR(AZ23/AT23,"-")</f>
        <v>-</v>
      </c>
      <c r="BB23" s="40">
        <f>SUMIF(Expenses!$A$3:$A$206,'Current Working'!$A$18:$A$24,Expenses!AT$3:AT$206)</f>
        <v>0</v>
      </c>
      <c r="BC23" s="40">
        <f>SUMIF(Expenses!$A$3:$A$206,'Current Working'!$A$18:$A$24,Expenses!AU$3:AU$206)</f>
        <v>0</v>
      </c>
      <c r="BD23" s="40">
        <f>SUMIF(Expenses!$A$3:$A$206,'Current Working'!$A$18:$A$24,Expenses!AV$3:AV$206)</f>
        <v>0</v>
      </c>
      <c r="BE23" s="40">
        <f>SUMIF(Expenses!$A$3:$A$206,'Current Working'!$A$18:$A$24,Expenses!AW$3:AW$206)</f>
        <v>0</v>
      </c>
      <c r="BF23" s="40">
        <f>SUMIF(Expenses!$A$3:$A$206,'Current Working'!$A$18:$A$24,Expenses!AX$3:AX$206)</f>
        <v>0</v>
      </c>
      <c r="BG23" s="40">
        <f>SUMIF(Expenses!$A$3:$A$206,'Current Working'!$A$18:$A$24,Expenses!AY$3:AY$206)</f>
        <v>0</v>
      </c>
      <c r="BH23" s="44">
        <f>+BG23-BB23</f>
        <v>0</v>
      </c>
      <c r="BI23" s="45" t="str">
        <f>IFERROR(BH23/BB23,"-")</f>
        <v>-</v>
      </c>
      <c r="BJ23" s="46"/>
    </row>
    <row r="24" spans="1:64" s="65" customFormat="1" x14ac:dyDescent="0.25">
      <c r="A24" s="69">
        <v>8</v>
      </c>
      <c r="B24" s="64"/>
      <c r="C24" s="64"/>
      <c r="D24" s="38" t="s">
        <v>29</v>
      </c>
      <c r="E24" s="39"/>
      <c r="F24" s="40">
        <f>SUMIF(Expenses!$A$3:$A$783,'Current Working'!$A$18:$A$24,Expenses!H$3:H$783)</f>
        <v>1371500</v>
      </c>
      <c r="G24" s="40">
        <f>SUMIF(Expenses!$A$3:$A$783,'Current Working'!$A$18:$A$24,Expenses!I$3:I$783)</f>
        <v>14738610</v>
      </c>
      <c r="H24" s="40">
        <f>SUMIF(Expenses!$A$3:$A$783,'Current Working'!$A$18:$A$24,Expenses!J$3:J$783)</f>
        <v>0</v>
      </c>
      <c r="I24" s="40">
        <f>SUMIF(Expenses!$A$3:$A$783,'Current Working'!$A$18:$A$24,Expenses!K$3:K$783)</f>
        <v>0</v>
      </c>
      <c r="J24" s="40">
        <f>SUMIF(Expenses!$A$3:$A$783,'Current Working'!$A$18:$A$24,Expenses!L$3:L$783)</f>
        <v>0</v>
      </c>
      <c r="K24" s="40">
        <f>SUMIF(Expenses!$A$3:$A$783,'Current Working'!$A$18:$A$24,Expenses!M$3:M$783)</f>
        <v>476087.13</v>
      </c>
      <c r="L24" s="40">
        <f>SUMIF(Expenses!$A$3:$A$783,'Current Working'!$A$18:$A$24,Expenses!N$3:N$783)</f>
        <v>476087.13</v>
      </c>
      <c r="M24" s="44">
        <f>L24-G24</f>
        <v>-14262522.869999999</v>
      </c>
      <c r="N24" s="45">
        <f>IFERROR(M24/G24,"-")</f>
        <v>-0.96769796269797481</v>
      </c>
      <c r="O24" s="39"/>
      <c r="Q24" s="40">
        <f>SUMIF(Expenses!$A$3:$A$783,'Current Working'!$A$18:$A$24,Expenses!Q$3:Q$783)</f>
        <v>9801835</v>
      </c>
      <c r="R24" s="40">
        <f>SUMIF(Expenses!$A$3:$A$783,'Current Working'!$A$18:$A$24,Expenses!R$3:R$783)</f>
        <v>23361155</v>
      </c>
      <c r="S24" s="40">
        <f>SUMIF(Expenses!$A$3:$A$783,'Current Working'!$A$18:$A$24,Expenses!S$3:S$783)</f>
        <v>0</v>
      </c>
      <c r="T24" s="40">
        <f>SUMIF(Expenses!$A$3:$A$783,'Current Working'!$A$18:$A$24,Expenses!T$3:T$783)</f>
        <v>0</v>
      </c>
      <c r="U24" s="40">
        <f>SUMIF(Expenses!$A$3:$A$783,'Current Working'!$A$18:$A$24,Expenses!U$3:U$783)</f>
        <v>0</v>
      </c>
      <c r="V24" s="40">
        <f>SUMIF(Expenses!$A$3:$A$783,'Current Working'!$A$18:$A$24,Expenses!V$3:V$783)</f>
        <v>5981235.8500000006</v>
      </c>
      <c r="W24" s="40">
        <f>SUMIF(Expenses!$A$3:$A$783,'Current Working'!$A$18:$A$24,Expenses!W$3:W$783)</f>
        <v>5981235.8500000006</v>
      </c>
      <c r="X24" s="44">
        <f>+W24-Q24</f>
        <v>-3820599.1499999994</v>
      </c>
      <c r="Y24" s="70">
        <f>IFERROR(X24/L24,"-")</f>
        <v>-8.0249998566438858</v>
      </c>
      <c r="Z24" s="39"/>
      <c r="AA24" s="39"/>
      <c r="AB24" s="40">
        <f>SUMIF(Expenses!$A$3:$A$783,'Current Working'!$A$18:$A$24,Expenses!Z$3:Z$783)</f>
        <v>2741512</v>
      </c>
      <c r="AC24" s="40">
        <f>SUMIF(Expenses!$A$3:$A$783,'Current Working'!$A$18:$A$24,Expenses!AA$3:AA$783)</f>
        <v>20963590</v>
      </c>
      <c r="AD24" s="40">
        <f>SUMIF(Expenses!$A$3:$A$783,'Current Working'!$A$18:$A$24,Expenses!AB$3:AB$783)</f>
        <v>0</v>
      </c>
      <c r="AE24" s="40">
        <f>SUMIF(Expenses!$A$3:$A$783,'Current Working'!$A$18:$A$24,Expenses!AC$3:AC$783)</f>
        <v>0</v>
      </c>
      <c r="AF24" s="40">
        <f>SUMIF(Expenses!$A$3:$A$783,'Current Working'!$A$18:$A$24,Expenses!AD$3:AD$783)</f>
        <v>0</v>
      </c>
      <c r="AG24" s="40">
        <f>SUMIF(Expenses!$A$3:$A$783,'Current Working'!$A$18:$A$24,Expenses!AE$3:AE$783)</f>
        <v>10801180.890000001</v>
      </c>
      <c r="AH24" s="40">
        <f>SUMIF(Expenses!$A$3:$A$783,'Current Working'!$A$18:$A$24,Expenses!AF$3:AF$783)</f>
        <v>10801180.890000001</v>
      </c>
      <c r="AI24" s="44">
        <f>+AH24-AC24</f>
        <v>-10162409.109999999</v>
      </c>
      <c r="AJ24" s="45">
        <f>IFERROR(AI24/AC24,"-")</f>
        <v>-0.48476473304429246</v>
      </c>
      <c r="AK24" s="46"/>
      <c r="AL24" s="47"/>
      <c r="AM24" s="40">
        <f ca="1">SUMIF(Expenses!$A$3:$A$792,'Current Working'!$A$18:$A$24,Expenses!AI$3:AI$783)</f>
        <v>1470700</v>
      </c>
      <c r="AN24" s="40">
        <f ca="1">SUMIF(Expenses!$A$3:$A$792,'Current Working'!$A$18:$A$24,Expenses!AJ$3:AJ$783)</f>
        <v>1470700</v>
      </c>
      <c r="AO24" s="40">
        <f ca="1">SUMIF(Expenses!$A$3:$A$792,'Current Working'!$A$18:$A$24,Expenses!AK$3:AK$783)</f>
        <v>1470700</v>
      </c>
      <c r="AP24" s="40">
        <f ca="1">SUMIF(Expenses!$A$3:$A$792,'Current Working'!$A$18:$A$24,Expenses!AL$3:AL$783)</f>
        <v>3137012.55</v>
      </c>
      <c r="AQ24" s="40">
        <f ca="1">SUMIF(Expenses!$A$3:$A$792,'Current Working'!$A$18:$A$24,Expenses!AM$3:AM$783)</f>
        <v>0</v>
      </c>
      <c r="AR24" s="40">
        <f ca="1">SUMIF(Expenses!$A$3:$A$792,'Current Working'!$A$18:$A$24,Expenses!AN$3:AN$783)</f>
        <v>0</v>
      </c>
      <c r="AS24" s="40">
        <f ca="1">SUMIF(Expenses!$A$3:$A$792,'Current Working'!$A$18:$A$24,Expenses!AO$3:AO$783)</f>
        <v>0</v>
      </c>
      <c r="AT24" s="40">
        <f ca="1">SUMIF(Expenses!$A$3:$A$792,'Current Working'!$A$18:$A$24,Expenses!AP$3:AP$783)</f>
        <v>0</v>
      </c>
      <c r="AU24" s="44">
        <f ca="1">+AT24-AN24</f>
        <v>-1470700</v>
      </c>
      <c r="AV24" s="45">
        <f t="shared" ca="1" si="5"/>
        <v>-1</v>
      </c>
      <c r="AW24" s="68"/>
      <c r="AY24" s="40">
        <f>SUMIF(Expenses!$A$3:$A$206,'Current Working'!$A$18:$A$24,Expenses!AS$3:AS$206)</f>
        <v>0</v>
      </c>
      <c r="AZ24" s="44">
        <f ca="1">+AY24-AT24</f>
        <v>0</v>
      </c>
      <c r="BA24" s="45" t="str">
        <f ca="1">IFERROR(AZ24/AT24,"-")</f>
        <v>-</v>
      </c>
      <c r="BB24" s="40">
        <f>SUMIF(Expenses!$A$3:$A$206,'Current Working'!$A$18:$A$24,Expenses!AT$3:AT$206)</f>
        <v>0</v>
      </c>
      <c r="BC24" s="40">
        <f>SUMIF(Expenses!$A$3:$A$206,'Current Working'!$A$18:$A$24,Expenses!AU$3:AU$206)</f>
        <v>0</v>
      </c>
      <c r="BD24" s="40">
        <f>SUMIF(Expenses!$A$3:$A$206,'Current Working'!$A$18:$A$24,Expenses!AV$3:AV$206)</f>
        <v>0</v>
      </c>
      <c r="BE24" s="40">
        <f>SUMIF(Expenses!$A$3:$A$206,'Current Working'!$A$18:$A$24,Expenses!AW$3:AW$206)</f>
        <v>0</v>
      </c>
      <c r="BF24" s="40">
        <f>SUMIF(Expenses!$A$3:$A$206,'Current Working'!$A$18:$A$24,Expenses!AX$3:AX$206)</f>
        <v>0</v>
      </c>
      <c r="BG24" s="40">
        <f>SUMIF(Expenses!$A$3:$A$206,'Current Working'!$A$18:$A$24,Expenses!AY$3:AY$206)</f>
        <v>0</v>
      </c>
      <c r="BH24" s="44">
        <f>+BG24-BB24</f>
        <v>0</v>
      </c>
      <c r="BI24" s="45" t="str">
        <f>IFERROR(BH24/BB24,"-")</f>
        <v>-</v>
      </c>
      <c r="BJ24" s="68"/>
    </row>
    <row r="25" spans="1:64" s="65" customFormat="1" x14ac:dyDescent="0.25">
      <c r="A25" s="63"/>
      <c r="B25" s="71"/>
      <c r="C25" s="72" t="s">
        <v>30</v>
      </c>
      <c r="D25" s="73"/>
      <c r="E25" s="60"/>
      <c r="F25" s="74">
        <f t="shared" ref="F25:L25" si="8">SUM(F18:F24)</f>
        <v>15189719</v>
      </c>
      <c r="G25" s="75">
        <f t="shared" si="8"/>
        <v>30424458</v>
      </c>
      <c r="H25" s="75">
        <f t="shared" si="8"/>
        <v>0</v>
      </c>
      <c r="I25" s="75">
        <f t="shared" si="8"/>
        <v>0</v>
      </c>
      <c r="J25" s="75">
        <f t="shared" si="8"/>
        <v>0</v>
      </c>
      <c r="K25" s="75">
        <f t="shared" si="8"/>
        <v>12443776.010000002</v>
      </c>
      <c r="L25" s="75">
        <f t="shared" si="8"/>
        <v>12443776.010000002</v>
      </c>
      <c r="M25" s="76">
        <f>L25-G25</f>
        <v>-17980681.989999998</v>
      </c>
      <c r="N25" s="45">
        <f>IFERROR(M25/G25,"-")</f>
        <v>-0.5909943240402179</v>
      </c>
      <c r="O25" s="39"/>
      <c r="Q25" s="75">
        <f t="shared" ref="Q25:X25" si="9">SUM(Q18:Q24)</f>
        <v>23837750</v>
      </c>
      <c r="R25" s="75">
        <f t="shared" si="9"/>
        <v>38429375</v>
      </c>
      <c r="S25" s="75">
        <f t="shared" si="9"/>
        <v>0</v>
      </c>
      <c r="T25" s="75">
        <f t="shared" si="9"/>
        <v>0</v>
      </c>
      <c r="U25" s="75">
        <f t="shared" si="9"/>
        <v>0</v>
      </c>
      <c r="V25" s="75">
        <f t="shared" si="9"/>
        <v>17982635.790000003</v>
      </c>
      <c r="W25" s="75">
        <f t="shared" si="9"/>
        <v>17982635.790000003</v>
      </c>
      <c r="X25" s="74">
        <f t="shared" si="9"/>
        <v>-5410202.2499999991</v>
      </c>
      <c r="Y25" s="45">
        <f>IFERROR(X25/Q25,"-")</f>
        <v>-0.2269594340908852</v>
      </c>
      <c r="Z25" s="39"/>
      <c r="AA25" s="39"/>
      <c r="AB25" s="74">
        <f t="shared" ref="AB25:AI25" si="10">SUM(AB18:AB24)</f>
        <v>16798494</v>
      </c>
      <c r="AC25" s="75">
        <f t="shared" si="10"/>
        <v>36003647</v>
      </c>
      <c r="AD25" s="75">
        <f t="shared" si="10"/>
        <v>0</v>
      </c>
      <c r="AE25" s="75">
        <f t="shared" si="10"/>
        <v>0</v>
      </c>
      <c r="AF25" s="75">
        <f t="shared" si="10"/>
        <v>0</v>
      </c>
      <c r="AG25" s="75">
        <f t="shared" si="10"/>
        <v>22684550.080000006</v>
      </c>
      <c r="AH25" s="75">
        <f t="shared" si="10"/>
        <v>22684550.080000006</v>
      </c>
      <c r="AI25" s="75">
        <f t="shared" si="10"/>
        <v>-13113414.149999999</v>
      </c>
      <c r="AJ25" s="45">
        <f>IFERROR(AI25/AC25,"-")</f>
        <v>-0.36422460619058949</v>
      </c>
      <c r="AK25" s="66"/>
      <c r="AL25" s="77"/>
      <c r="AM25" s="74">
        <f t="shared" ref="AM25:AU25" ca="1" si="11">SUM(AM18:AM24)</f>
        <v>17675783</v>
      </c>
      <c r="AN25" s="75">
        <f t="shared" ca="1" si="11"/>
        <v>17740273</v>
      </c>
      <c r="AO25" s="75">
        <f t="shared" ca="1" si="11"/>
        <v>18611209</v>
      </c>
      <c r="AP25" s="75">
        <f t="shared" ca="1" si="11"/>
        <v>5332290.53</v>
      </c>
      <c r="AQ25" s="75">
        <f t="shared" ca="1" si="11"/>
        <v>0</v>
      </c>
      <c r="AR25" s="75">
        <f t="shared" ca="1" si="11"/>
        <v>0</v>
      </c>
      <c r="AS25" s="75">
        <f t="shared" ca="1" si="11"/>
        <v>0</v>
      </c>
      <c r="AT25" s="75">
        <f t="shared" ca="1" si="11"/>
        <v>0</v>
      </c>
      <c r="AU25" s="75">
        <f t="shared" ca="1" si="11"/>
        <v>-17740273</v>
      </c>
      <c r="AV25" s="45">
        <f t="shared" ca="1" si="5"/>
        <v>-1</v>
      </c>
      <c r="AW25" s="66"/>
      <c r="AY25" s="74">
        <f>SUM(AY18:AY24)</f>
        <v>0</v>
      </c>
      <c r="AZ25" s="75">
        <f ca="1">SUM(AZ18:AZ24)</f>
        <v>0</v>
      </c>
      <c r="BA25" s="45" t="str">
        <f ca="1">IFERROR(AZ25/AT25,"-")</f>
        <v>-</v>
      </c>
      <c r="BB25" s="75">
        <f t="shared" ref="BB25:BH25" si="12">SUM(BB18:BB24)</f>
        <v>0</v>
      </c>
      <c r="BC25" s="75">
        <f t="shared" si="12"/>
        <v>0</v>
      </c>
      <c r="BD25" s="75">
        <f t="shared" si="12"/>
        <v>0</v>
      </c>
      <c r="BE25" s="75">
        <f t="shared" si="12"/>
        <v>0</v>
      </c>
      <c r="BF25" s="75">
        <f t="shared" si="12"/>
        <v>0</v>
      </c>
      <c r="BG25" s="75">
        <f t="shared" si="12"/>
        <v>0</v>
      </c>
      <c r="BH25" s="75">
        <f t="shared" si="12"/>
        <v>0</v>
      </c>
      <c r="BI25" s="45" t="str">
        <f>IFERROR(BH25/BB25,"-")</f>
        <v>-</v>
      </c>
      <c r="BJ25" s="66"/>
      <c r="BL25" s="66">
        <f ca="1">AO25-AN25</f>
        <v>870936</v>
      </c>
    </row>
    <row r="26" spans="1:64" s="65" customFormat="1" x14ac:dyDescent="0.25">
      <c r="A26" s="63"/>
      <c r="B26" s="37"/>
      <c r="C26" s="37"/>
      <c r="D26" s="38"/>
      <c r="E26" s="60"/>
      <c r="F26" s="62"/>
      <c r="G26" s="60"/>
      <c r="H26" s="60"/>
      <c r="I26" s="60"/>
      <c r="J26" s="60"/>
      <c r="K26" s="60"/>
      <c r="L26" s="60"/>
      <c r="M26" s="60"/>
      <c r="N26" s="61"/>
      <c r="O26" s="39"/>
      <c r="Q26" s="60"/>
      <c r="R26" s="60"/>
      <c r="S26" s="60"/>
      <c r="T26" s="60"/>
      <c r="U26" s="60"/>
      <c r="V26" s="60"/>
      <c r="W26" s="60"/>
      <c r="X26" s="60"/>
      <c r="Y26" s="61"/>
      <c r="Z26" s="39"/>
      <c r="AA26" s="39"/>
      <c r="AB26" s="62"/>
      <c r="AC26" s="44"/>
      <c r="AD26" s="44"/>
      <c r="AE26" s="44"/>
      <c r="AF26" s="44"/>
      <c r="AG26" s="44"/>
      <c r="AH26" s="44"/>
      <c r="AI26" s="60"/>
      <c r="AJ26" s="61"/>
      <c r="AK26" s="66"/>
      <c r="AL26" s="77"/>
      <c r="AM26" s="62"/>
      <c r="AN26" s="60"/>
      <c r="AO26" s="60"/>
      <c r="AP26" s="60"/>
      <c r="AQ26" s="60"/>
      <c r="AR26" s="60"/>
      <c r="AS26" s="60"/>
      <c r="AT26" s="60"/>
      <c r="AU26" s="60"/>
      <c r="AV26" s="61"/>
      <c r="AW26" s="66"/>
      <c r="AY26" s="62"/>
      <c r="AZ26" s="60"/>
      <c r="BA26" s="61"/>
      <c r="BB26" s="60"/>
      <c r="BC26" s="60"/>
      <c r="BD26" s="60"/>
      <c r="BE26" s="60"/>
      <c r="BF26" s="60"/>
      <c r="BG26" s="60"/>
      <c r="BH26" s="60"/>
      <c r="BI26" s="61"/>
      <c r="BJ26" s="66"/>
    </row>
    <row r="27" spans="1:64" s="65" customFormat="1" ht="15" customHeight="1" x14ac:dyDescent="0.25">
      <c r="A27" s="63"/>
      <c r="B27" s="72" t="s">
        <v>31</v>
      </c>
      <c r="C27" s="72"/>
      <c r="D27" s="73"/>
      <c r="E27" s="60"/>
      <c r="F27" s="62"/>
      <c r="G27" s="60"/>
      <c r="H27" s="60"/>
      <c r="I27" s="60"/>
      <c r="J27" s="60"/>
      <c r="K27" s="60"/>
      <c r="L27" s="60"/>
      <c r="M27" s="60"/>
      <c r="N27" s="61"/>
      <c r="O27" s="39"/>
      <c r="Q27" s="60"/>
      <c r="R27" s="60"/>
      <c r="S27" s="60"/>
      <c r="T27" s="60"/>
      <c r="U27" s="60"/>
      <c r="V27" s="60"/>
      <c r="W27" s="60"/>
      <c r="X27" s="60"/>
      <c r="Y27" s="61"/>
      <c r="Z27" s="39"/>
      <c r="AA27" s="39"/>
      <c r="AB27" s="62"/>
      <c r="AC27" s="60"/>
      <c r="AD27" s="60"/>
      <c r="AE27" s="60"/>
      <c r="AF27" s="60"/>
      <c r="AG27" s="60"/>
      <c r="AH27" s="60"/>
      <c r="AI27" s="60"/>
      <c r="AJ27" s="61"/>
      <c r="AK27" s="66"/>
      <c r="AL27" s="77"/>
      <c r="AM27" s="62"/>
      <c r="AN27" s="60"/>
      <c r="AO27" s="60"/>
      <c r="AP27" s="60"/>
      <c r="AQ27" s="60"/>
      <c r="AR27" s="60"/>
      <c r="AS27" s="60"/>
      <c r="AT27" s="60"/>
      <c r="AU27" s="60"/>
      <c r="AV27" s="61"/>
      <c r="AW27" s="66"/>
      <c r="AY27" s="62"/>
      <c r="AZ27" s="60"/>
      <c r="BA27" s="61"/>
      <c r="BB27" s="60"/>
      <c r="BC27" s="60"/>
      <c r="BD27" s="60"/>
      <c r="BE27" s="60"/>
      <c r="BF27" s="60"/>
      <c r="BG27" s="60"/>
      <c r="BH27" s="60"/>
      <c r="BI27" s="61"/>
      <c r="BJ27" s="66"/>
    </row>
    <row r="28" spans="1:64" s="65" customFormat="1" ht="15" customHeight="1" x14ac:dyDescent="0.25">
      <c r="A28" s="63">
        <v>10</v>
      </c>
      <c r="B28" s="37"/>
      <c r="C28" s="37"/>
      <c r="D28" s="38" t="s">
        <v>171</v>
      </c>
      <c r="E28" s="60"/>
      <c r="F28" s="40">
        <f>SUMIF(Revenues!$A$3:$A$24,'Current Working'!$A$28:$A$29,Revenues!H$3:H$24)</f>
        <v>0</v>
      </c>
      <c r="G28" s="40">
        <f>SUMIF(Revenues!$A$3:$A$24,'Current Working'!$A$28:$A$29,Revenues!I$3:I$24)</f>
        <v>0</v>
      </c>
      <c r="H28" s="40">
        <f>SUMIF(Revenues!$A$3:$A$24,'Current Working'!$A$28:$A$29,Revenues!J$3:J$24)</f>
        <v>0</v>
      </c>
      <c r="I28" s="40">
        <f>SUMIF(Revenues!$A$3:$A$24,'Current Working'!$A$28:$A$29,Revenues!K$3:K$24)</f>
        <v>0</v>
      </c>
      <c r="J28" s="40">
        <f>SUMIF(Revenues!$A$3:$A$24,'Current Working'!$A$28:$A$29,Revenues!L$3:L$24)</f>
        <v>0</v>
      </c>
      <c r="K28" s="40">
        <f>SUMIF(Revenues!$A$3:$A$24,'Current Working'!$A$28:$A$29,Revenues!M$3:M$24)</f>
        <v>0</v>
      </c>
      <c r="L28" s="40">
        <f>SUMIF(Revenues!$A$3:$A$24,'Current Working'!$A$28:$A$29,Revenues!N$3:N$24)</f>
        <v>0</v>
      </c>
      <c r="M28" s="44">
        <f>L28-G28</f>
        <v>0</v>
      </c>
      <c r="N28" s="45" t="str">
        <f>IFERROR(M28/G28,"-")</f>
        <v>-</v>
      </c>
      <c r="O28" s="39"/>
      <c r="Q28" s="40">
        <f>SUMIF(Revenues!$A$3:$A$24,'Current Working'!$A$28:$A$29,Revenues!Q$3:Q$24)</f>
        <v>0</v>
      </c>
      <c r="R28" s="40">
        <f>SUMIF(Revenues!$A$3:$A$24,'Current Working'!$A$28:$A$29,Revenues!R$3:R$24)</f>
        <v>0</v>
      </c>
      <c r="S28" s="40">
        <f>SUMIF(Revenues!$A$3:$A$24,'Current Working'!$A$28:$A$29,Revenues!S$3:S$24)</f>
        <v>0</v>
      </c>
      <c r="T28" s="40">
        <f>SUMIF(Revenues!$A$3:$A$24,'Current Working'!$A$28:$A$29,Revenues!T$3:T$24)</f>
        <v>0</v>
      </c>
      <c r="U28" s="40">
        <f>SUMIF(Revenues!$A$3:$A$24,'Current Working'!$A$28:$A$29,Revenues!U$3:U$24)</f>
        <v>0</v>
      </c>
      <c r="V28" s="40">
        <f>SUMIF(Revenues!$A$3:$A$24,'Current Working'!$A$28:$A$29,Revenues!V$3:V$24)</f>
        <v>0</v>
      </c>
      <c r="W28" s="40">
        <f>SUMIF(Revenues!$A$3:$A$24,'Current Working'!$A$28:$A$29,Revenues!W$3:W$24)</f>
        <v>0</v>
      </c>
      <c r="X28" s="44">
        <f>Q28-M28</f>
        <v>0</v>
      </c>
      <c r="Y28" s="45" t="str">
        <f>IFERROR(X28/L28,"-")</f>
        <v>-</v>
      </c>
      <c r="Z28" s="39"/>
      <c r="AA28" s="39"/>
      <c r="AB28" s="40">
        <f>SUMIF(Revenues!$A$3:$A$24,'Current Working'!$A$28,Revenues!Z$3:Z$24)</f>
        <v>0</v>
      </c>
      <c r="AC28" s="40">
        <f>SUMIF(Revenues!$A$3:$A$24,'Current Working'!$A$28,Revenues!AA$3:AA$24)</f>
        <v>0</v>
      </c>
      <c r="AD28" s="40">
        <f>SUMIF(Revenues!$A$3:$A$24,'Current Working'!$A$28,Revenues!AB$3:AB$24)</f>
        <v>0</v>
      </c>
      <c r="AE28" s="40">
        <f>SUMIF(Revenues!$A$3:$A$24,'Current Working'!$A$28,Revenues!AC$3:AC$24)</f>
        <v>0</v>
      </c>
      <c r="AF28" s="40">
        <f>SUMIF(Revenues!$A$3:$A$24,'Current Working'!$A$28,Revenues!AD$3:AD$24)</f>
        <v>0</v>
      </c>
      <c r="AG28" s="40">
        <f>SUMIF(Revenues!$A$3:$A$24,'Current Working'!$A$28,Revenues!AE$3:AE$24)</f>
        <v>0</v>
      </c>
      <c r="AH28" s="40">
        <f>SUMIF(Revenues!$A$3:$A$24,'Current Working'!$A$28:$A$29,Revenues!AF$3:AF$24)</f>
        <v>0</v>
      </c>
      <c r="AI28" s="44"/>
      <c r="AJ28" s="45"/>
      <c r="AK28" s="66"/>
      <c r="AL28" s="77"/>
      <c r="AM28" s="40">
        <f>SUMIF(Revenues!$A$3:$A$24,'Current Working'!$A$28:$A$29,Revenues!AI$3:AI$24)</f>
        <v>0</v>
      </c>
      <c r="AN28" s="40">
        <f>SUMIF(Revenues!$A$3:$A$24,'Current Working'!$A$28:$A$29,Revenues!AJ$3:AJ$24)</f>
        <v>0</v>
      </c>
      <c r="AO28" s="40">
        <f>SUMIF(Revenues!$A$3:$A$24,'Current Working'!$A$28:$A$29,Revenues!AK$3:AK$24)</f>
        <v>0</v>
      </c>
      <c r="AP28" s="40">
        <f>SUMIF(Revenues!$A$3:$A$24,'Current Working'!$A$28:$A$29,Revenues!AL$3:AL$24)</f>
        <v>0</v>
      </c>
      <c r="AQ28" s="40">
        <f>SUMIF(Revenues!$A$3:$A$24,'Current Working'!$A$28:$A$29,Revenues!AM$3:AM$24)</f>
        <v>0</v>
      </c>
      <c r="AR28" s="40">
        <f>SUMIF(Revenues!$A$3:$A$24,'Current Working'!$A$28:$A$29,Revenues!AN$3:AN$24)</f>
        <v>0</v>
      </c>
      <c r="AS28" s="40">
        <f>SUMIF(Revenues!$A$3:$A$24,'Current Working'!$A$28:$A$29,Revenues!AO$3:AO$24)</f>
        <v>0</v>
      </c>
      <c r="AT28" s="40">
        <f>SUMIF(Revenues!$A$3:$A$24,'Current Working'!$A$28:$A$29,Revenues!AP$3:AP$24)</f>
        <v>0</v>
      </c>
      <c r="AU28" s="44">
        <f>AK28-AH28</f>
        <v>0</v>
      </c>
      <c r="AV28" s="45" t="str">
        <f>IFERROR(AU28/AF28,"-")</f>
        <v>-</v>
      </c>
      <c r="AW28" s="66"/>
      <c r="AY28" s="40">
        <f>SUMIF(Revenues!$A$3:$A$24,'Current Working'!$A$28,Revenues!AS$3:AS$24)</f>
        <v>0</v>
      </c>
      <c r="AZ28" s="44">
        <f>+AY28-AT28</f>
        <v>0</v>
      </c>
      <c r="BA28" s="45" t="str">
        <f>IFERROR(AZ28/AM28,"-")</f>
        <v>-</v>
      </c>
      <c r="BB28" s="40">
        <f>SUMIF(Revenues!$A$3:$A$24,'Current Working'!$A$28,Revenues!AT$3:AT$24)</f>
        <v>0</v>
      </c>
      <c r="BC28" s="40">
        <f>SUMIF(Revenues!$A$3:$A$24,'Current Working'!$A$28,Revenues!AU$3:AU$24)</f>
        <v>0</v>
      </c>
      <c r="BD28" s="40">
        <f>SUMIF(Revenues!$A$3:$A$24,'Current Working'!$A$28,Revenues!AV$3:AV$24)</f>
        <v>0</v>
      </c>
      <c r="BE28" s="40">
        <f>SUMIF(Revenues!$A$3:$A$24,'Current Working'!$A$28,Revenues!AW$3:AW$24)</f>
        <v>0</v>
      </c>
      <c r="BF28" s="40">
        <f>SUMIF(Revenues!$A$3:$A$24,'Current Working'!$A$28,Revenues!AX$3:AX$24)</f>
        <v>0</v>
      </c>
      <c r="BG28" s="40">
        <f>SUMIF(Revenues!$A$3:$A$24,'Current Working'!$A$28,Revenues!AY$3:AY$24)</f>
        <v>0</v>
      </c>
      <c r="BH28" s="44">
        <f>AW28-AT28</f>
        <v>0</v>
      </c>
      <c r="BI28" s="45" t="str">
        <f>IFERROR(BH28/AR28,"-")</f>
        <v>-</v>
      </c>
      <c r="BJ28" s="66"/>
    </row>
    <row r="29" spans="1:64" s="65" customFormat="1" ht="15" customHeight="1" x14ac:dyDescent="0.25">
      <c r="A29" s="63">
        <v>12</v>
      </c>
      <c r="B29" s="37"/>
      <c r="C29" s="37"/>
      <c r="D29" s="38" t="s">
        <v>172</v>
      </c>
      <c r="E29" s="60"/>
      <c r="F29" s="40">
        <f>SUMIF(Revenues!$A$3:$A$24,'Current Working'!$A$28:$A$29,Revenues!H$3:H$24)</f>
        <v>0</v>
      </c>
      <c r="G29" s="40">
        <f>SUMIF(Revenues!$A$3:$A$24,'Current Working'!$A$28:$A$29,Revenues!I$3:I$24)</f>
        <v>0</v>
      </c>
      <c r="H29" s="40">
        <f>SUMIF(Revenues!$A$3:$A$24,'Current Working'!$A$28:$A$29,Revenues!J$3:J$24)</f>
        <v>0</v>
      </c>
      <c r="I29" s="40">
        <f>SUMIF(Revenues!$A$3:$A$24,'Current Working'!$A$28:$A$29,Revenues!K$3:K$24)</f>
        <v>0</v>
      </c>
      <c r="J29" s="40">
        <f>SUMIF(Revenues!$A$3:$A$24,'Current Working'!$A$28:$A$29,Revenues!L$3:L$24)</f>
        <v>0</v>
      </c>
      <c r="K29" s="40">
        <f>SUMIF(Revenues!$A$3:$A$24,'Current Working'!$A$28:$A$29,Revenues!M$3:M$24)</f>
        <v>3053909.82</v>
      </c>
      <c r="L29" s="40">
        <f>SUMIF(Revenues!$A$3:$A$24,'Current Working'!$A$28:$A$29,Revenues!N$3:N$24)</f>
        <v>3053909.82</v>
      </c>
      <c r="M29" s="44"/>
      <c r="N29" s="45"/>
      <c r="O29" s="39"/>
      <c r="Q29" s="40">
        <f>SUMIF(Revenues!$A$3:$A$24,'Current Working'!$A$28:$A$29,Revenues!Q$3:Q$24)</f>
        <v>0</v>
      </c>
      <c r="R29" s="40">
        <f>SUMIF(Revenues!$A$3:$A$24,'Current Working'!$A$28:$A$29,Revenues!R$3:R$24)</f>
        <v>0</v>
      </c>
      <c r="S29" s="40">
        <f>SUMIF(Revenues!$A$3:$A$24,'Current Working'!$A$28:$A$29,Revenues!S$3:S$24)</f>
        <v>0</v>
      </c>
      <c r="T29" s="40">
        <f>SUMIF(Revenues!$A$3:$A$24,'Current Working'!$A$28:$A$29,Revenues!T$3:T$24)</f>
        <v>0</v>
      </c>
      <c r="U29" s="40">
        <f>SUMIF(Revenues!$A$3:$A$24,'Current Working'!$A$28:$A$29,Revenues!U$3:U$24)</f>
        <v>0</v>
      </c>
      <c r="V29" s="40">
        <f>SUMIF(Revenues!$A$3:$A$24,'Current Working'!$A$28:$A$29,Revenues!V$3:V$24)</f>
        <v>1947198</v>
      </c>
      <c r="W29" s="40">
        <f>SUMIF(Revenues!$A$3:$A$24,'Current Working'!$A$28:$A$29,Revenues!W$3:W$24)</f>
        <v>1947198</v>
      </c>
      <c r="X29" s="44"/>
      <c r="Y29" s="45"/>
      <c r="Z29" s="39"/>
      <c r="AA29" s="39"/>
      <c r="AB29" s="40">
        <f>SUMIF(Revenues!$A$3:$A$24,'Current Working'!$A$29,Revenues!Z$3:Z$24)</f>
        <v>787920</v>
      </c>
      <c r="AC29" s="40">
        <f>SUMIF(Revenues!$A$3:$A$24,'Current Working'!$A$29,Revenues!AA$3:AA$24)</f>
        <v>787920</v>
      </c>
      <c r="AD29" s="40">
        <f>SUMIF(Revenues!$A$3:$A$24,'Current Working'!$A$29,Revenues!AB$3:AB$24)</f>
        <v>0</v>
      </c>
      <c r="AE29" s="40">
        <f>SUMIF(Revenues!$A$3:$A$24,'Current Working'!$A$29,Revenues!AC$3:AC$24)</f>
        <v>0</v>
      </c>
      <c r="AF29" s="40">
        <f>SUMIF(Revenues!$A$3:$A$24,'Current Working'!$A$29,Revenues!AD$3:AD$24)</f>
        <v>0</v>
      </c>
      <c r="AG29" s="40">
        <f>SUMIF(Revenues!$A$3:$A$24,'Current Working'!$A$29,Revenues!AE$3:AE$24)</f>
        <v>0</v>
      </c>
      <c r="AH29" s="40">
        <f>SUMIF(Revenues!$A$3:$A$24,'Current Working'!$A$28:$A$29,Revenues!AF$3:AF$24)</f>
        <v>0</v>
      </c>
      <c r="AI29" s="44"/>
      <c r="AJ29" s="45"/>
      <c r="AK29" s="66"/>
      <c r="AL29" s="77"/>
      <c r="AM29" s="40">
        <f>SUMIF(Revenues!$A$3:$A$24,'Current Working'!$A$28:$A$29,Revenues!AI$3:AI$24)</f>
        <v>787920</v>
      </c>
      <c r="AN29" s="40">
        <f>SUMIF(Revenues!$A$3:$A$24,'Current Working'!$A$28:$A$29,Revenues!AJ$3:AJ$24)</f>
        <v>787920</v>
      </c>
      <c r="AO29" s="40">
        <f>SUMIF(Revenues!$A$3:$A$24,'Current Working'!$A$28:$A$29,Revenues!AK$3:AK$24)</f>
        <v>787920</v>
      </c>
      <c r="AP29" s="40">
        <f>SUMIF(Revenues!$A$3:$A$24,'Current Working'!$A$28:$A$29,Revenues!AL$3:AL$24)</f>
        <v>0</v>
      </c>
      <c r="AQ29" s="40">
        <f>SUMIF(Revenues!$A$3:$A$24,'Current Working'!$A$28:$A$29,Revenues!AM$3:AM$24)</f>
        <v>0</v>
      </c>
      <c r="AR29" s="40">
        <f>SUMIF(Revenues!$A$3:$A$24,'Current Working'!$A$28:$A$29,Revenues!AN$3:AN$24)</f>
        <v>0</v>
      </c>
      <c r="AS29" s="40">
        <f>SUMIF(Revenues!$A$3:$A$24,'Current Working'!$A$28:$A$29,Revenues!AO$3:AO$24)</f>
        <v>0</v>
      </c>
      <c r="AT29" s="40">
        <f>SUMIF(Revenues!$A$3:$A$24,'Current Working'!$A$28:$A$29,Revenues!AP$3:AP$24)</f>
        <v>0</v>
      </c>
      <c r="AU29" s="44"/>
      <c r="AV29" s="45"/>
      <c r="AW29" s="66"/>
      <c r="AY29" s="40"/>
      <c r="AZ29" s="44"/>
      <c r="BA29" s="45"/>
      <c r="BB29" s="40"/>
      <c r="BC29" s="40"/>
      <c r="BD29" s="40"/>
      <c r="BE29" s="40"/>
      <c r="BF29" s="40"/>
      <c r="BG29" s="40"/>
      <c r="BH29" s="44"/>
      <c r="BI29" s="45"/>
      <c r="BJ29" s="66"/>
    </row>
    <row r="30" spans="1:64" s="65" customFormat="1" ht="15" customHeight="1" x14ac:dyDescent="0.25">
      <c r="A30" s="63">
        <v>11</v>
      </c>
      <c r="B30" s="37"/>
      <c r="C30" s="37"/>
      <c r="D30" s="38" t="s">
        <v>32</v>
      </c>
      <c r="E30" s="60"/>
      <c r="F30" s="40">
        <f>SUMIF(Expenses!$A$3:$A$206,'Current Working'!$A$30,Expenses!H$3:H$783)</f>
        <v>0</v>
      </c>
      <c r="G30" s="40">
        <f>SUMIF(Expenses!$A$3:$A$206,'Current Working'!$A$30,Expenses!I$3:I$783)</f>
        <v>0</v>
      </c>
      <c r="H30" s="40">
        <f>SUMIF(Expenses!$A$3:$A$206,'Current Working'!$A$30,Expenses!J$3:J$783)</f>
        <v>0</v>
      </c>
      <c r="I30" s="40">
        <f>SUMIF(Expenses!$A$3:$A$206,'Current Working'!$A$30,Expenses!K$3:K$783)</f>
        <v>0</v>
      </c>
      <c r="J30" s="40">
        <f>SUMIF(Expenses!$A$3:$A$206,'Current Working'!$A$30,Expenses!L$3:L$783)</f>
        <v>0</v>
      </c>
      <c r="K30" s="40">
        <f>SUMIF(Expenses!$A$3:$A$206,'Current Working'!$A$30,Expenses!M$3:M$783)</f>
        <v>0</v>
      </c>
      <c r="L30" s="40">
        <f>-SUMIF(Expenses!$A$3:$A$206,'Current Working'!$A$30,Expenses!N$3:N$783)</f>
        <v>0</v>
      </c>
      <c r="M30" s="44">
        <f>L30-G30</f>
        <v>0</v>
      </c>
      <c r="N30" s="45" t="str">
        <f>IFERROR(M30/G30,"-")</f>
        <v>-</v>
      </c>
      <c r="O30" s="39"/>
      <c r="Q30" s="40">
        <f>-SUMIF(Expenses!$A$3:$A$783,'Current Working'!$A$30,Expenses!Q$3:Q$783)</f>
        <v>0</v>
      </c>
      <c r="R30" s="40">
        <f>-SUMIF(Expenses!$A$3:$A$783,'Current Working'!$A$30,Expenses!R$3:R$783)</f>
        <v>0</v>
      </c>
      <c r="S30" s="40">
        <f>-SUMIF(Expenses!$A$3:$A$783,'Current Working'!$A$30,Expenses!S$3:S$783)</f>
        <v>0</v>
      </c>
      <c r="T30" s="40">
        <f>-SUMIF(Expenses!$A$3:$A$783,'Current Working'!$A$30,Expenses!T$3:T$783)</f>
        <v>0</v>
      </c>
      <c r="U30" s="40">
        <f>-SUMIF(Expenses!$A$3:$A$783,'Current Working'!$A$30,Expenses!U$3:U$783)</f>
        <v>0</v>
      </c>
      <c r="V30" s="40">
        <f>-SUMIF(Expenses!$A$3:$A$783,'Current Working'!$A$30,Expenses!V$3:V$783)</f>
        <v>0</v>
      </c>
      <c r="W30" s="40">
        <f>-SUMIF(Expenses!$A$3:$A$783,'Current Working'!$A$30,Expenses!W$3:W$783)</f>
        <v>0</v>
      </c>
      <c r="X30" s="80">
        <f>Q30-M30</f>
        <v>0</v>
      </c>
      <c r="Y30" s="45" t="str">
        <f>IFERROR(X30/L30,"-")</f>
        <v>-</v>
      </c>
      <c r="Z30" s="39"/>
      <c r="AA30" s="39"/>
      <c r="AB30" s="40">
        <f>-SUMIF(Expenses!$A$3:$A$206,'Current Working'!$A$30,Expenses!Z$3:Z$783)</f>
        <v>0</v>
      </c>
      <c r="AC30" s="40">
        <f>-SUMIF(Expenses!$A$3:$A$206,'Current Working'!$A$30,Expenses!AA$3:AA$783)</f>
        <v>0</v>
      </c>
      <c r="AD30" s="40">
        <f>-SUMIF(Expenses!$A$3:$A$206,'Current Working'!$A$30,Expenses!AB$3:AB$783)</f>
        <v>0</v>
      </c>
      <c r="AE30" s="40">
        <f>-SUMIF(Expenses!$A$3:$A$206,'Current Working'!$A$30,Expenses!AC$3:AC$783)</f>
        <v>0</v>
      </c>
      <c r="AF30" s="40">
        <f>-SUMIF(Expenses!$A$3:$A$206,'Current Working'!$A$30,Expenses!AD$3:AD$783)</f>
        <v>0</v>
      </c>
      <c r="AG30" s="40">
        <f>-SUMIF(Expenses!$A$3:$A$206,'Current Working'!$A$30,Expenses!AE$3:AE$783)</f>
        <v>0</v>
      </c>
      <c r="AH30" s="40">
        <f>-SUMIF(Expenses!$A$3:$A$783,'Current Working'!$A$30,Expenses!AF$3:AF$783)</f>
        <v>0</v>
      </c>
      <c r="AI30" s="44"/>
      <c r="AJ30" s="45"/>
      <c r="AK30" s="66"/>
      <c r="AL30" s="77"/>
      <c r="AM30" s="79">
        <f>-SUMIF(Expenses!$A$3:$A$206,'Current Working'!$A$30,Expenses!AI$3:AI$783)</f>
        <v>0</v>
      </c>
      <c r="AN30" s="79">
        <f>-SUMIF(Expenses!$A$3:$A$206,'Current Working'!$A$30,Expenses!AJ$3:AJ$206)</f>
        <v>0</v>
      </c>
      <c r="AO30" s="79"/>
      <c r="AP30" s="79">
        <f>-SUMIF(Expenses!$A$3:$A$206,'Current Working'!$A$30,Expenses!AL$3:AL$206)</f>
        <v>0</v>
      </c>
      <c r="AQ30" s="79">
        <f>-SUMIF(Expenses!$A$3:$A$206,'Current Working'!$A$30,Expenses!AM$3:AM$206)</f>
        <v>0</v>
      </c>
      <c r="AR30" s="79">
        <f>-SUMIF(Expenses!$A$3:$A$206,'Current Working'!$A$30,Expenses!AN$3:AN$206)</f>
        <v>0</v>
      </c>
      <c r="AS30" s="79">
        <f>-SUMIF(Expenses!$A$3:$A$206,'Current Working'!$A$30,Expenses!AO$3:AO$206)</f>
        <v>0</v>
      </c>
      <c r="AT30" s="79">
        <f>-SUMIF(Expenses!$A$3:$A$206,'Current Working'!$A$30,Expenses!AP$3:AP$206)</f>
        <v>0</v>
      </c>
      <c r="AU30" s="44">
        <f>+AT30-AN30</f>
        <v>0</v>
      </c>
      <c r="AV30" s="45" t="str">
        <f>IFERROR(AU30/AF30,"-")</f>
        <v>-</v>
      </c>
      <c r="AW30" s="66"/>
      <c r="AY30" s="79">
        <f>-SUMIF(Expenses!$A$3:$A$206,'Current Working'!$A$30,Expenses!AS$3:AS$206)</f>
        <v>0</v>
      </c>
      <c r="AZ30" s="80">
        <f>+AY30-AT30</f>
        <v>0</v>
      </c>
      <c r="BA30" s="45" t="str">
        <f>IFERROR(AZ30/AM30,"-")</f>
        <v>-</v>
      </c>
      <c r="BB30" s="79">
        <f>-SUMIF(Expenses!$A$3:$A$206,'Current Working'!$A$30,Expenses!AT$3:AT$206)</f>
        <v>0</v>
      </c>
      <c r="BC30" s="79">
        <f>-SUMIF(Expenses!$A$3:$A$206,'Current Working'!$A$30,Expenses!AU$3:AU$206)</f>
        <v>0</v>
      </c>
      <c r="BD30" s="79">
        <f>-SUMIF(Expenses!$A$3:$A$206,'Current Working'!$A$30,Expenses!AV$3:AV$206)</f>
        <v>0</v>
      </c>
      <c r="BE30" s="79">
        <f>-SUMIF(Expenses!$A$3:$A$206,'Current Working'!$A$30,Expenses!AW$3:AW$206)</f>
        <v>0</v>
      </c>
      <c r="BF30" s="79">
        <f>-SUMIF(Expenses!$A$3:$A$206,'Current Working'!$A$30,Expenses!AX$3:AX$206)</f>
        <v>0</v>
      </c>
      <c r="BG30" s="79">
        <f>-SUMIF(Expenses!$A$3:$A$206,'Current Working'!$A$30,Expenses!AY$3:AY$206)</f>
        <v>0</v>
      </c>
      <c r="BH30" s="44">
        <f>+BG30-BB30</f>
        <v>0</v>
      </c>
      <c r="BI30" s="45" t="str">
        <f>IFERROR(BH30/AR30,"-")</f>
        <v>-</v>
      </c>
      <c r="BJ30" s="66"/>
    </row>
    <row r="31" spans="1:64" s="65" customFormat="1" ht="15" customHeight="1" x14ac:dyDescent="0.25">
      <c r="A31" s="63"/>
      <c r="B31" s="37"/>
      <c r="C31" s="37" t="s">
        <v>33</v>
      </c>
      <c r="D31" s="38"/>
      <c r="E31" s="60"/>
      <c r="F31" s="74">
        <f>SUM(F28:F30)</f>
        <v>0</v>
      </c>
      <c r="G31" s="74">
        <f t="shared" ref="G31:L31" si="13">SUM(G28:G30)</f>
        <v>0</v>
      </c>
      <c r="H31" s="74">
        <f t="shared" si="13"/>
        <v>0</v>
      </c>
      <c r="I31" s="74">
        <f t="shared" si="13"/>
        <v>0</v>
      </c>
      <c r="J31" s="74">
        <f t="shared" si="13"/>
        <v>0</v>
      </c>
      <c r="K31" s="74">
        <f t="shared" si="13"/>
        <v>3053909.82</v>
      </c>
      <c r="L31" s="74">
        <f t="shared" si="13"/>
        <v>3053909.82</v>
      </c>
      <c r="M31" s="44">
        <f>L31-G31</f>
        <v>3053909.82</v>
      </c>
      <c r="N31" s="45" t="str">
        <f>IFERROR(M31/G31,"-")</f>
        <v>-</v>
      </c>
      <c r="O31" s="39"/>
      <c r="Q31" s="75">
        <f>SUM(Q28:Q30)</f>
        <v>0</v>
      </c>
      <c r="R31" s="75">
        <f t="shared" ref="R31:W31" si="14">SUM(R28:R30)</f>
        <v>0</v>
      </c>
      <c r="S31" s="75">
        <f t="shared" si="14"/>
        <v>0</v>
      </c>
      <c r="T31" s="75">
        <f t="shared" si="14"/>
        <v>0</v>
      </c>
      <c r="U31" s="75">
        <f t="shared" si="14"/>
        <v>0</v>
      </c>
      <c r="V31" s="75">
        <f t="shared" si="14"/>
        <v>1947198</v>
      </c>
      <c r="W31" s="75">
        <f t="shared" si="14"/>
        <v>1947198</v>
      </c>
      <c r="X31" s="44">
        <f>Q31-M31</f>
        <v>-3053909.82</v>
      </c>
      <c r="Y31" s="45">
        <f>IFERROR(X31/L31,"-")</f>
        <v>-1</v>
      </c>
      <c r="Z31" s="39"/>
      <c r="AA31" s="39"/>
      <c r="AB31" s="75">
        <f t="shared" ref="AB31" si="15">SUM(AB28:AB30)</f>
        <v>787920</v>
      </c>
      <c r="AC31" s="75">
        <f t="shared" ref="AC31" si="16">SUM(AC28:AC30)</f>
        <v>787920</v>
      </c>
      <c r="AD31" s="75">
        <f t="shared" ref="AD31" si="17">SUM(AD28:AD30)</f>
        <v>0</v>
      </c>
      <c r="AE31" s="75">
        <f t="shared" ref="AE31" si="18">SUM(AE28:AE30)</f>
        <v>0</v>
      </c>
      <c r="AF31" s="75">
        <f t="shared" ref="AF31" si="19">SUM(AF28:AF30)</f>
        <v>0</v>
      </c>
      <c r="AG31" s="75">
        <f t="shared" ref="AG31" si="20">SUM(AG28:AG30)</f>
        <v>0</v>
      </c>
      <c r="AH31" s="75">
        <f t="shared" ref="AH31" si="21">SUM(AH28:AH30)</f>
        <v>0</v>
      </c>
      <c r="AI31" s="44"/>
      <c r="AJ31" s="45"/>
      <c r="AK31" s="66"/>
      <c r="AL31" s="77"/>
      <c r="AM31" s="183">
        <f>SUM(AM28:AM30)</f>
        <v>787920</v>
      </c>
      <c r="AN31" s="81">
        <f t="shared" ref="AN31:AT31" si="22">SUM(AN28:AN30)</f>
        <v>787920</v>
      </c>
      <c r="AO31" s="81"/>
      <c r="AP31" s="81">
        <f t="shared" si="22"/>
        <v>0</v>
      </c>
      <c r="AQ31" s="81">
        <f t="shared" si="22"/>
        <v>0</v>
      </c>
      <c r="AR31" s="81">
        <f t="shared" si="22"/>
        <v>0</v>
      </c>
      <c r="AS31" s="81">
        <f t="shared" si="22"/>
        <v>0</v>
      </c>
      <c r="AT31" s="81">
        <f t="shared" si="22"/>
        <v>0</v>
      </c>
      <c r="AU31" s="44">
        <f>AK31-AH31</f>
        <v>0</v>
      </c>
      <c r="AV31" s="45" t="str">
        <f>IFERROR(AU31/AF31,"-")</f>
        <v>-</v>
      </c>
      <c r="AW31" s="66"/>
      <c r="AY31" s="74">
        <f>SUM(AY28:AY30)</f>
        <v>0</v>
      </c>
      <c r="AZ31" s="44">
        <f>+AY31-AT31</f>
        <v>0</v>
      </c>
      <c r="BA31" s="45">
        <f>IFERROR(AZ31/AM31,"-")</f>
        <v>0</v>
      </c>
      <c r="BB31" s="81">
        <f t="shared" ref="BB31:BG31" si="23">SUM(BB28:BB30)</f>
        <v>0</v>
      </c>
      <c r="BC31" s="81">
        <f t="shared" si="23"/>
        <v>0</v>
      </c>
      <c r="BD31" s="81">
        <f t="shared" si="23"/>
        <v>0</v>
      </c>
      <c r="BE31" s="81">
        <f t="shared" si="23"/>
        <v>0</v>
      </c>
      <c r="BF31" s="81">
        <f t="shared" si="23"/>
        <v>0</v>
      </c>
      <c r="BG31" s="81">
        <f t="shared" si="23"/>
        <v>0</v>
      </c>
      <c r="BH31" s="44">
        <f>AW31-AT31</f>
        <v>0</v>
      </c>
      <c r="BI31" s="45" t="str">
        <f>IFERROR(BH31/AR31,"-")</f>
        <v>-</v>
      </c>
      <c r="BJ31" s="66"/>
    </row>
    <row r="32" spans="1:64" s="65" customFormat="1" ht="15" customHeight="1" x14ac:dyDescent="0.25">
      <c r="A32" s="63"/>
      <c r="B32" s="37"/>
      <c r="C32" s="37"/>
      <c r="D32" s="38"/>
      <c r="E32" s="60"/>
      <c r="F32" s="62"/>
      <c r="G32" s="60"/>
      <c r="H32" s="60"/>
      <c r="I32" s="60"/>
      <c r="J32" s="60"/>
      <c r="K32" s="60"/>
      <c r="L32" s="60"/>
      <c r="M32" s="60"/>
      <c r="N32" s="61"/>
      <c r="O32" s="39"/>
      <c r="Q32" s="60"/>
      <c r="R32" s="60"/>
      <c r="S32" s="60"/>
      <c r="T32" s="60"/>
      <c r="U32" s="60"/>
      <c r="V32" s="60"/>
      <c r="W32" s="60"/>
      <c r="X32" s="60"/>
      <c r="Y32" s="61"/>
      <c r="Z32" s="39"/>
      <c r="AA32" s="39"/>
      <c r="AB32" s="62"/>
      <c r="AC32" s="60"/>
      <c r="AD32" s="60"/>
      <c r="AE32" s="60"/>
      <c r="AF32" s="60"/>
      <c r="AG32" s="60"/>
      <c r="AH32" s="60"/>
      <c r="AI32" s="60"/>
      <c r="AJ32" s="61"/>
      <c r="AK32" s="66"/>
      <c r="AL32" s="77"/>
      <c r="AM32" s="62"/>
      <c r="AN32" s="60"/>
      <c r="AO32" s="60"/>
      <c r="AP32" s="60"/>
      <c r="AQ32" s="60"/>
      <c r="AR32" s="60"/>
      <c r="AS32" s="60"/>
      <c r="AT32" s="60"/>
      <c r="AU32" s="60"/>
      <c r="AV32" s="61"/>
      <c r="AW32" s="66"/>
      <c r="AY32" s="62"/>
      <c r="AZ32" s="60"/>
      <c r="BA32" s="61"/>
      <c r="BB32" s="60"/>
      <c r="BC32" s="60"/>
      <c r="BD32" s="60"/>
      <c r="BE32" s="60"/>
      <c r="BF32" s="60"/>
      <c r="BG32" s="60"/>
      <c r="BH32" s="60"/>
      <c r="BI32" s="61"/>
      <c r="BJ32" s="66"/>
    </row>
    <row r="33" spans="1:62" s="65" customFormat="1" ht="15" customHeight="1" x14ac:dyDescent="0.25">
      <c r="A33" s="63"/>
      <c r="B33" s="72" t="s">
        <v>958</v>
      </c>
      <c r="C33" s="72"/>
      <c r="D33" s="73"/>
      <c r="E33" s="60"/>
      <c r="F33" s="62"/>
      <c r="G33" s="60"/>
      <c r="H33" s="60"/>
      <c r="I33" s="60"/>
      <c r="J33" s="60"/>
      <c r="K33" s="60"/>
      <c r="L33" s="60"/>
      <c r="M33" s="60"/>
      <c r="N33" s="61"/>
      <c r="O33" s="39"/>
      <c r="Q33" s="60"/>
      <c r="R33" s="60"/>
      <c r="S33" s="60"/>
      <c r="T33" s="60"/>
      <c r="U33" s="60"/>
      <c r="V33" s="60"/>
      <c r="W33" s="60"/>
      <c r="X33" s="60"/>
      <c r="Y33" s="61"/>
      <c r="Z33" s="39"/>
      <c r="AA33" s="39"/>
      <c r="AB33" s="62"/>
      <c r="AC33" s="60"/>
      <c r="AD33" s="60"/>
      <c r="AE33" s="60"/>
      <c r="AF33" s="60"/>
      <c r="AG33" s="60"/>
      <c r="AH33" s="60"/>
      <c r="AI33" s="60"/>
      <c r="AJ33" s="61"/>
      <c r="AK33" s="66"/>
      <c r="AL33" s="77"/>
      <c r="AM33" s="62"/>
      <c r="AN33" s="60"/>
      <c r="AO33" s="60"/>
      <c r="AP33" s="60"/>
      <c r="AQ33" s="60"/>
      <c r="AR33" s="60"/>
      <c r="AS33" s="60"/>
      <c r="AT33" s="60"/>
      <c r="AU33" s="60"/>
      <c r="AV33" s="61"/>
      <c r="AW33" s="66"/>
      <c r="AY33" s="62"/>
      <c r="AZ33" s="60"/>
      <c r="BA33" s="61"/>
      <c r="BB33" s="60"/>
      <c r="BC33" s="60"/>
      <c r="BD33" s="60"/>
      <c r="BE33" s="60"/>
      <c r="BF33" s="60"/>
      <c r="BG33" s="60"/>
      <c r="BH33" s="60"/>
      <c r="BI33" s="61"/>
      <c r="BJ33" s="66"/>
    </row>
    <row r="34" spans="1:62" s="65" customFormat="1" ht="15" customHeight="1" x14ac:dyDescent="0.25">
      <c r="A34" s="63">
        <v>14</v>
      </c>
      <c r="B34" s="37"/>
      <c r="C34" s="37"/>
      <c r="D34" s="38" t="s">
        <v>959</v>
      </c>
      <c r="E34" s="60"/>
      <c r="F34" s="40">
        <f>SUMIF(Expenses!$A$3:$A$783,'Current Working'!$A$34:$A$35,Expenses!H$3:H$783)</f>
        <v>510880</v>
      </c>
      <c r="G34" s="40">
        <f>SUMIF(Expenses!$A$3:$A$783,'Current Working'!$A$34:$A$35,Expenses!I$3:I$783)</f>
        <v>510880</v>
      </c>
      <c r="H34" s="40">
        <f>SUMIF(Expenses!$A$3:$A$783,'Current Working'!$A$34:$A$35,Expenses!J$3:J$783)</f>
        <v>0</v>
      </c>
      <c r="I34" s="40">
        <f>SUMIF(Expenses!$A$3:$A$783,'Current Working'!$A$34:$A$35,Expenses!K$3:K$783)</f>
        <v>0</v>
      </c>
      <c r="J34" s="40">
        <f>SUMIF(Expenses!$A$3:$A$783,'Current Working'!$A$34:$A$35,Expenses!L$3:L$783)</f>
        <v>0</v>
      </c>
      <c r="K34" s="40">
        <f>SUMIF(Expenses!$A$3:$A$783,'Current Working'!$A$34:$A$35,Expenses!M$3:M$783)</f>
        <v>0</v>
      </c>
      <c r="L34" s="40">
        <f>SUMIF(Expenses!$A$3:$A$783,'Current Working'!$A$34:$A$35,Expenses!N$3:N$783)</f>
        <v>0</v>
      </c>
      <c r="M34" s="44">
        <f>L34-G34</f>
        <v>-510880</v>
      </c>
      <c r="N34" s="45">
        <f>IFERROR(M34/G34,"-")</f>
        <v>-1</v>
      </c>
      <c r="O34" s="39"/>
      <c r="Q34" s="40">
        <f>SUMIF(Expenses!$A$3:$A$783,'Current Working'!$A$34:$A$35,Expenses!Q$3:Q$783)</f>
        <v>531480</v>
      </c>
      <c r="R34" s="40">
        <f>SUMIF(Expenses!$A$3:$A$783,'Current Working'!$A$34:$A$35,Expenses!R$3:R$783)</f>
        <v>531480</v>
      </c>
      <c r="S34" s="40">
        <f>SUMIF(Expenses!$A$3:$A$783,'Current Working'!$A$34:$A$35,Expenses!S$3:S$783)</f>
        <v>0</v>
      </c>
      <c r="T34" s="40">
        <f>SUMIF(Expenses!$A$3:$A$783,'Current Working'!$A$34:$A$35,Expenses!T$3:T$783)</f>
        <v>0</v>
      </c>
      <c r="U34" s="40">
        <f>SUMIF(Expenses!$A$3:$A$783,'Current Working'!$A$34:$A$35,Expenses!U$3:U$783)</f>
        <v>0</v>
      </c>
      <c r="V34" s="40">
        <f>SUMIF(Expenses!$A$3:$A$783,'Current Working'!$A$34:$A$35,Expenses!V$3:V$783)</f>
        <v>0</v>
      </c>
      <c r="W34" s="40">
        <f>SUMIF(Expenses!$A$3:$A$783,'Current Working'!$A$34:$A$35,Expenses!W$3:W$783)</f>
        <v>0</v>
      </c>
      <c r="X34" s="44">
        <f>Q34-M34</f>
        <v>1042360</v>
      </c>
      <c r="Y34" s="45" t="str">
        <f>IFERROR(X34/L34,"-")</f>
        <v>-</v>
      </c>
      <c r="Z34" s="39"/>
      <c r="AA34" s="39"/>
      <c r="AB34" s="40">
        <f ca="1">SUMIF(Expenses!$A$3:$A$792,'Current Working'!$A$34:$A$35,Expenses!Z$3:Z$783)</f>
        <v>552080</v>
      </c>
      <c r="AC34" s="40">
        <f ca="1">SUMIF(Expenses!$A$3:$A$792,'Current Working'!$A$34:$A$35,Expenses!AA$3:AA$783)</f>
        <v>552080</v>
      </c>
      <c r="AD34" s="40">
        <f ca="1">SUMIF(Expenses!$A$3:$A$792,'Current Working'!$A$34:$A$35,Expenses!AB$3:AB$783)</f>
        <v>0</v>
      </c>
      <c r="AE34" s="40">
        <f ca="1">SUMIF(Expenses!$A$3:$A$792,'Current Working'!$A$34:$A$35,Expenses!AC$3:AC$783)</f>
        <v>0</v>
      </c>
      <c r="AF34" s="40">
        <f ca="1">SUMIF(Expenses!$A$3:$A$792,'Current Working'!$A$34:$A$35,Expenses!AD$3:AD$783)</f>
        <v>0</v>
      </c>
      <c r="AG34" s="40">
        <f ca="1">SUMIF(Expenses!$A$3:$A$792,'Current Working'!$A$34:$A$35,Expenses!AE$3:AE$783)</f>
        <v>0</v>
      </c>
      <c r="AH34" s="40">
        <f ca="1">SUMIF(Expenses!$A$3:$A$792,'Current Working'!$A$34:$A$35,Expenses!AF$3:AF$783)</f>
        <v>0</v>
      </c>
      <c r="AI34" s="44"/>
      <c r="AJ34" s="45"/>
      <c r="AK34" s="66"/>
      <c r="AL34" s="77"/>
      <c r="AM34" s="40">
        <f>SUMIF(Revenues!$A$3:$A$24,'Current Working'!$A$28:$A$29,Revenues!AI$3:AI$24)</f>
        <v>0</v>
      </c>
      <c r="AN34" s="40">
        <f>SUMIF(Revenues!$A$3:$A$24,'Current Working'!$A$28:$A$29,Revenues!AJ$3:AJ$24)</f>
        <v>0</v>
      </c>
      <c r="AO34" s="40">
        <f>SUMIF(Revenues!$A$3:$A$24,'Current Working'!$A$28:$A$29,Revenues!AK$3:AK$24)</f>
        <v>0</v>
      </c>
      <c r="AP34" s="40">
        <f>SUMIF(Revenues!$A$3:$A$24,'Current Working'!$A$28:$A$29,Revenues!AL$3:AL$24)</f>
        <v>0</v>
      </c>
      <c r="AQ34" s="40">
        <f>SUMIF(Revenues!$A$3:$A$24,'Current Working'!$A$28:$A$29,Revenues!AM$3:AM$24)</f>
        <v>0</v>
      </c>
      <c r="AR34" s="40">
        <f>SUMIF(Revenues!$A$3:$A$24,'Current Working'!$A$28:$A$29,Revenues!AN$3:AN$24)</f>
        <v>0</v>
      </c>
      <c r="AS34" s="40">
        <f>SUMIF(Revenues!$A$3:$A$24,'Current Working'!$A$28:$A$29,Revenues!AO$3:AO$24)</f>
        <v>0</v>
      </c>
      <c r="AT34" s="40">
        <f>SUMIF(Revenues!$A$3:$A$24,'Current Working'!$A$28:$A$29,Revenues!AP$3:AP$24)</f>
        <v>0</v>
      </c>
      <c r="AU34" s="44">
        <f ca="1">AK34-AH34</f>
        <v>0</v>
      </c>
      <c r="AV34" s="45" t="str">
        <f ca="1">IFERROR(AU34/AF34,"-")</f>
        <v>-</v>
      </c>
      <c r="AW34" s="66"/>
      <c r="AY34" s="40">
        <f>SUMIF(Revenues!$A$3:$A$24,'Current Working'!$A$28,Revenues!AS$3:AS$24)</f>
        <v>0</v>
      </c>
      <c r="AZ34" s="44">
        <f>+AY34-AT34</f>
        <v>0</v>
      </c>
      <c r="BA34" s="45" t="str">
        <f>IFERROR(AZ34/AM34,"-")</f>
        <v>-</v>
      </c>
      <c r="BB34" s="40">
        <f>SUMIF(Revenues!$A$3:$A$24,'Current Working'!$A$28,Revenues!AT$3:AT$24)</f>
        <v>0</v>
      </c>
      <c r="BC34" s="40">
        <f>SUMIF(Revenues!$A$3:$A$24,'Current Working'!$A$28,Revenues!AU$3:AU$24)</f>
        <v>0</v>
      </c>
      <c r="BD34" s="40">
        <f>SUMIF(Revenues!$A$3:$A$24,'Current Working'!$A$28,Revenues!AV$3:AV$24)</f>
        <v>0</v>
      </c>
      <c r="BE34" s="40">
        <f>SUMIF(Revenues!$A$3:$A$24,'Current Working'!$A$28,Revenues!AW$3:AW$24)</f>
        <v>0</v>
      </c>
      <c r="BF34" s="40">
        <f>SUMIF(Revenues!$A$3:$A$24,'Current Working'!$A$28,Revenues!AX$3:AX$24)</f>
        <v>0</v>
      </c>
      <c r="BG34" s="40">
        <f>SUMIF(Revenues!$A$3:$A$24,'Current Working'!$A$28,Revenues!AY$3:AY$24)</f>
        <v>0</v>
      </c>
      <c r="BH34" s="44">
        <f>AW34-AT34</f>
        <v>0</v>
      </c>
      <c r="BI34" s="45" t="str">
        <f>IFERROR(BH34/AR34,"-")</f>
        <v>-</v>
      </c>
      <c r="BJ34" s="66"/>
    </row>
    <row r="35" spans="1:62" s="65" customFormat="1" ht="15" customHeight="1" x14ac:dyDescent="0.25">
      <c r="A35" s="63">
        <v>15</v>
      </c>
      <c r="B35" s="37"/>
      <c r="C35" s="37"/>
      <c r="D35" s="38" t="s">
        <v>960</v>
      </c>
      <c r="E35" s="60"/>
      <c r="F35" s="40">
        <f>SUMIF(Expenses!$A$3:$A$783,'Current Working'!$A$34:$A$35,Expenses!H$3:H$783)</f>
        <v>627745</v>
      </c>
      <c r="G35" s="40">
        <f>SUMIF(Expenses!$A$3:$A$783,'Current Working'!$A$34:$A$35,Expenses!I$3:I$783)</f>
        <v>627745</v>
      </c>
      <c r="H35" s="40">
        <f>SUMIF(Expenses!$A$3:$A$783,'Current Working'!$A$34:$A$35,Expenses!J$3:J$783)</f>
        <v>0</v>
      </c>
      <c r="I35" s="40">
        <f>SUMIF(Expenses!$A$3:$A$783,'Current Working'!$A$34:$A$35,Expenses!K$3:K$783)</f>
        <v>0</v>
      </c>
      <c r="J35" s="40">
        <f>SUMIF(Expenses!$A$3:$A$783,'Current Working'!$A$34:$A$35,Expenses!L$3:L$783)</f>
        <v>0</v>
      </c>
      <c r="K35" s="40">
        <f>SUMIF(Expenses!$A$3:$A$783,'Current Working'!$A$34:$A$35,Expenses!M$3:M$783)</f>
        <v>617526.19999999995</v>
      </c>
      <c r="L35" s="40">
        <f>SUMIF(Expenses!$A$3:$A$783,'Current Working'!$A$34:$A$35,Expenses!N$3:N$783)</f>
        <v>617526.19999999995</v>
      </c>
      <c r="M35" s="44"/>
      <c r="N35" s="45"/>
      <c r="O35" s="39"/>
      <c r="Q35" s="40">
        <f>SUMIF(Expenses!$A$3:$A$783,'Current Working'!$A$34:$A$35,Expenses!Q$3:Q$783)</f>
        <v>606900</v>
      </c>
      <c r="R35" s="40">
        <f>SUMIF(Expenses!$A$3:$A$783,'Current Working'!$A$34:$A$35,Expenses!R$3:R$783)</f>
        <v>606900</v>
      </c>
      <c r="S35" s="40">
        <f>SUMIF(Expenses!$A$3:$A$783,'Current Working'!$A$34:$A$35,Expenses!S$3:S$783)</f>
        <v>0</v>
      </c>
      <c r="T35" s="40">
        <f>SUMIF(Expenses!$A$3:$A$783,'Current Working'!$A$34:$A$35,Expenses!T$3:T$783)</f>
        <v>0</v>
      </c>
      <c r="U35" s="40">
        <f>SUMIF(Expenses!$A$3:$A$783,'Current Working'!$A$34:$A$35,Expenses!U$3:U$783)</f>
        <v>0</v>
      </c>
      <c r="V35" s="40">
        <f>SUMIF(Expenses!$A$3:$A$783,'Current Working'!$A$34:$A$35,Expenses!V$3:V$783)</f>
        <v>596267</v>
      </c>
      <c r="W35" s="40">
        <f>SUMIF(Expenses!$A$3:$A$783,'Current Working'!$A$34:$A$35,Expenses!W$3:W$783)</f>
        <v>596267</v>
      </c>
      <c r="X35" s="44"/>
      <c r="Y35" s="45"/>
      <c r="Z35" s="39"/>
      <c r="AA35" s="39"/>
      <c r="AB35" s="40">
        <f ca="1">SUMIF(Expenses!$A$3:$A$792,'Current Working'!$A$34:$A$35,Expenses!Z$3:Z$783)</f>
        <v>582465</v>
      </c>
      <c r="AC35" s="40">
        <f ca="1">SUMIF(Expenses!$A$3:$A$792,'Current Working'!$A$34:$A$35,Expenses!AA$3:AA$783)</f>
        <v>582465</v>
      </c>
      <c r="AD35" s="40">
        <f ca="1">SUMIF(Expenses!$A$3:$A$792,'Current Working'!$A$34:$A$35,Expenses!AB$3:AB$783)</f>
        <v>0</v>
      </c>
      <c r="AE35" s="40">
        <f ca="1">SUMIF(Expenses!$A$3:$A$792,'Current Working'!$A$34:$A$35,Expenses!AC$3:AC$783)</f>
        <v>0</v>
      </c>
      <c r="AF35" s="40">
        <f ca="1">SUMIF(Expenses!$A$3:$A$792,'Current Working'!$A$34:$A$35,Expenses!AD$3:AD$783)</f>
        <v>0</v>
      </c>
      <c r="AG35" s="40">
        <f ca="1">SUMIF(Expenses!$A$3:$A$792,'Current Working'!$A$34:$A$35,Expenses!AE$3:AE$783)</f>
        <v>284331.5</v>
      </c>
      <c r="AH35" s="40">
        <f ca="1">SUMIF(Expenses!$A$3:$A$792,'Current Working'!$A$34:$A$35,Expenses!AF$3:AF$783)</f>
        <v>284331.5</v>
      </c>
      <c r="AI35" s="44"/>
      <c r="AJ35" s="45"/>
      <c r="AK35" s="66"/>
      <c r="AL35" s="77"/>
      <c r="AM35" s="79">
        <f>SUMIF(Revenues!$A$3:$A$24,'Current Working'!$A$28:$A$29,Revenues!AI$3:AI$24)</f>
        <v>0</v>
      </c>
      <c r="AN35" s="79">
        <f>SUMIF(Revenues!$A$3:$A$24,'Current Working'!$A$28:$A$29,Revenues!AJ$3:AJ$24)</f>
        <v>0</v>
      </c>
      <c r="AO35" s="79">
        <f>SUMIF(Revenues!$A$3:$A$24,'Current Working'!$A$28:$A$29,Revenues!AK$3:AK$24)</f>
        <v>0</v>
      </c>
      <c r="AP35" s="40">
        <f>SUMIF(Revenues!$A$3:$A$24,'Current Working'!$A$28:$A$29,Revenues!AL$3:AL$24)</f>
        <v>0</v>
      </c>
      <c r="AQ35" s="40">
        <f>SUMIF(Revenues!$A$3:$A$24,'Current Working'!$A$28:$A$29,Revenues!AM$3:AM$24)</f>
        <v>0</v>
      </c>
      <c r="AR35" s="40">
        <f>SUMIF(Revenues!$A$3:$A$24,'Current Working'!$A$28:$A$29,Revenues!AN$3:AN$24)</f>
        <v>0</v>
      </c>
      <c r="AS35" s="40">
        <f>SUMIF(Revenues!$A$3:$A$24,'Current Working'!$A$28:$A$29,Revenues!AO$3:AO$24)</f>
        <v>0</v>
      </c>
      <c r="AT35" s="40">
        <f>SUMIF(Revenues!$A$3:$A$24,'Current Working'!$A$28:$A$29,Revenues!AP$3:AP$24)</f>
        <v>0</v>
      </c>
      <c r="AU35" s="44"/>
      <c r="AV35" s="45"/>
      <c r="AW35" s="66"/>
      <c r="AY35" s="40"/>
      <c r="AZ35" s="44"/>
      <c r="BA35" s="45"/>
      <c r="BB35" s="40"/>
      <c r="BC35" s="40"/>
      <c r="BD35" s="40"/>
      <c r="BE35" s="40"/>
      <c r="BF35" s="40"/>
      <c r="BG35" s="40"/>
      <c r="BH35" s="44"/>
      <c r="BI35" s="45"/>
      <c r="BJ35" s="66"/>
    </row>
    <row r="36" spans="1:62" s="65" customFormat="1" ht="15" customHeight="1" x14ac:dyDescent="0.25">
      <c r="A36" s="63"/>
      <c r="B36" s="37"/>
      <c r="C36" s="37" t="s">
        <v>962</v>
      </c>
      <c r="D36" s="38"/>
      <c r="E36" s="60"/>
      <c r="F36" s="74">
        <f t="shared" ref="F36:L36" si="24">SUM(F34:F35)</f>
        <v>1138625</v>
      </c>
      <c r="G36" s="74">
        <f t="shared" si="24"/>
        <v>1138625</v>
      </c>
      <c r="H36" s="74">
        <f t="shared" si="24"/>
        <v>0</v>
      </c>
      <c r="I36" s="74">
        <f t="shared" si="24"/>
        <v>0</v>
      </c>
      <c r="J36" s="74">
        <f t="shared" si="24"/>
        <v>0</v>
      </c>
      <c r="K36" s="74">
        <f t="shared" si="24"/>
        <v>617526.19999999995</v>
      </c>
      <c r="L36" s="74">
        <f t="shared" si="24"/>
        <v>617526.19999999995</v>
      </c>
      <c r="M36" s="44">
        <f>L36-G36</f>
        <v>-521098.80000000005</v>
      </c>
      <c r="N36" s="45">
        <f>IFERROR(M36/G36,"-")</f>
        <v>-0.45765620814578994</v>
      </c>
      <c r="O36" s="39"/>
      <c r="Q36" s="75">
        <f t="shared" ref="Q36:W36" si="25">SUM(Q34:Q35)</f>
        <v>1138380</v>
      </c>
      <c r="R36" s="75">
        <f t="shared" si="25"/>
        <v>1138380</v>
      </c>
      <c r="S36" s="75">
        <f t="shared" si="25"/>
        <v>0</v>
      </c>
      <c r="T36" s="75">
        <f t="shared" si="25"/>
        <v>0</v>
      </c>
      <c r="U36" s="75">
        <f t="shared" si="25"/>
        <v>0</v>
      </c>
      <c r="V36" s="75">
        <f t="shared" si="25"/>
        <v>596267</v>
      </c>
      <c r="W36" s="75">
        <f t="shared" si="25"/>
        <v>596267</v>
      </c>
      <c r="X36" s="44">
        <f>Q36-M36</f>
        <v>1659478.8</v>
      </c>
      <c r="Y36" s="45">
        <f>IFERROR(X36/L36,"-")</f>
        <v>2.6873010408303326</v>
      </c>
      <c r="Z36" s="39"/>
      <c r="AA36" s="39"/>
      <c r="AB36" s="75">
        <f t="shared" ref="AB36:AH36" ca="1" si="26">SUM(AB34:AB35)</f>
        <v>1134545</v>
      </c>
      <c r="AC36" s="75">
        <f t="shared" ca="1" si="26"/>
        <v>1134545</v>
      </c>
      <c r="AD36" s="75">
        <f t="shared" ca="1" si="26"/>
        <v>0</v>
      </c>
      <c r="AE36" s="75">
        <f t="shared" ca="1" si="26"/>
        <v>0</v>
      </c>
      <c r="AF36" s="75">
        <f t="shared" ca="1" si="26"/>
        <v>0</v>
      </c>
      <c r="AG36" s="75">
        <f t="shared" ca="1" si="26"/>
        <v>284331.5</v>
      </c>
      <c r="AH36" s="75">
        <f t="shared" ca="1" si="26"/>
        <v>284331.5</v>
      </c>
      <c r="AI36" s="44"/>
      <c r="AJ36" s="45"/>
      <c r="AK36" s="66"/>
      <c r="AL36" s="77"/>
      <c r="AM36" s="183">
        <f>SUM(AM34:AM35)</f>
        <v>0</v>
      </c>
      <c r="AN36" s="81">
        <f>SUM(AN34:AN35)</f>
        <v>0</v>
      </c>
      <c r="AO36" s="81"/>
      <c r="AP36" s="81">
        <f>SUM(AP34:AP35)</f>
        <v>0</v>
      </c>
      <c r="AQ36" s="81">
        <f>SUM(AQ34:AQ35)</f>
        <v>0</v>
      </c>
      <c r="AR36" s="81">
        <f>SUM(AR34:AR35)</f>
        <v>0</v>
      </c>
      <c r="AS36" s="81">
        <f>SUM(AS34:AS35)</f>
        <v>0</v>
      </c>
      <c r="AT36" s="81">
        <f>SUM(AT34:AT35)</f>
        <v>0</v>
      </c>
      <c r="AU36" s="44">
        <f ca="1">AK36-AH36</f>
        <v>-284331.5</v>
      </c>
      <c r="AV36" s="45" t="str">
        <f ca="1">IFERROR(AU36/AF36,"-")</f>
        <v>-</v>
      </c>
      <c r="AW36" s="66"/>
      <c r="AY36" s="74">
        <f>SUM(AY34:AY35)</f>
        <v>0</v>
      </c>
      <c r="AZ36" s="44">
        <f>+AY36-AT36</f>
        <v>0</v>
      </c>
      <c r="BA36" s="45" t="str">
        <f>IFERROR(AZ36/AM36,"-")</f>
        <v>-</v>
      </c>
      <c r="BB36" s="81">
        <f t="shared" ref="BB36:BG36" si="27">SUM(BB34:BB35)</f>
        <v>0</v>
      </c>
      <c r="BC36" s="81">
        <f t="shared" si="27"/>
        <v>0</v>
      </c>
      <c r="BD36" s="81">
        <f t="shared" si="27"/>
        <v>0</v>
      </c>
      <c r="BE36" s="81">
        <f t="shared" si="27"/>
        <v>0</v>
      </c>
      <c r="BF36" s="81">
        <f t="shared" si="27"/>
        <v>0</v>
      </c>
      <c r="BG36" s="81">
        <f t="shared" si="27"/>
        <v>0</v>
      </c>
      <c r="BH36" s="44">
        <f>AW36-AT36</f>
        <v>0</v>
      </c>
      <c r="BI36" s="45" t="str">
        <f>IFERROR(BH36/AR36,"-")</f>
        <v>-</v>
      </c>
      <c r="BJ36" s="66"/>
    </row>
    <row r="37" spans="1:62" s="65" customFormat="1" ht="15" customHeight="1" x14ac:dyDescent="0.25">
      <c r="A37" s="63"/>
      <c r="B37" s="37"/>
      <c r="C37" s="37"/>
      <c r="D37" s="38"/>
      <c r="E37" s="60"/>
      <c r="F37" s="183"/>
      <c r="G37" s="183"/>
      <c r="H37" s="183"/>
      <c r="I37" s="183"/>
      <c r="J37" s="183"/>
      <c r="K37" s="183"/>
      <c r="L37" s="183"/>
      <c r="M37" s="44"/>
      <c r="N37" s="45"/>
      <c r="O37" s="39"/>
      <c r="Q37" s="122"/>
      <c r="R37" s="122"/>
      <c r="S37" s="122"/>
      <c r="T37" s="122"/>
      <c r="U37" s="122"/>
      <c r="V37" s="122"/>
      <c r="W37" s="122"/>
      <c r="X37" s="44"/>
      <c r="Y37" s="45"/>
      <c r="Z37" s="39"/>
      <c r="AA37" s="39"/>
      <c r="AB37" s="122"/>
      <c r="AC37" s="122"/>
      <c r="AD37" s="122"/>
      <c r="AE37" s="122"/>
      <c r="AF37" s="122"/>
      <c r="AG37" s="122"/>
      <c r="AH37" s="122"/>
      <c r="AI37" s="44"/>
      <c r="AJ37" s="45"/>
      <c r="AK37" s="66"/>
      <c r="AL37" s="77"/>
      <c r="AM37" s="183"/>
      <c r="AN37" s="81"/>
      <c r="AO37" s="81"/>
      <c r="AP37" s="81"/>
      <c r="AQ37" s="81"/>
      <c r="AR37" s="81"/>
      <c r="AS37" s="81"/>
      <c r="AT37" s="81"/>
      <c r="AU37" s="44"/>
      <c r="AV37" s="45"/>
      <c r="AW37" s="66"/>
      <c r="AY37" s="183"/>
      <c r="AZ37" s="44"/>
      <c r="BA37" s="45"/>
      <c r="BB37" s="81"/>
      <c r="BC37" s="81"/>
      <c r="BD37" s="81"/>
      <c r="BE37" s="81"/>
      <c r="BF37" s="81"/>
      <c r="BG37" s="81"/>
      <c r="BH37" s="44"/>
      <c r="BI37" s="45"/>
      <c r="BJ37" s="66"/>
    </row>
    <row r="38" spans="1:62" s="65" customFormat="1" x14ac:dyDescent="0.25">
      <c r="A38" s="63"/>
      <c r="B38" s="37" t="s">
        <v>34</v>
      </c>
      <c r="C38" s="37"/>
      <c r="D38" s="73"/>
      <c r="E38" s="60"/>
      <c r="F38" s="82">
        <f>+F15-F25</f>
        <v>-3988219</v>
      </c>
      <c r="G38" s="81">
        <f>+G15-G25</f>
        <v>-19222958</v>
      </c>
      <c r="H38" s="60"/>
      <c r="I38" s="60"/>
      <c r="J38" s="60"/>
      <c r="K38" s="60"/>
      <c r="L38" s="81">
        <f>+L15-L25</f>
        <v>-504532.77000000142</v>
      </c>
      <c r="M38" s="81">
        <f>+M15-M25</f>
        <v>18718425.229999997</v>
      </c>
      <c r="N38" s="60"/>
      <c r="O38" s="39"/>
      <c r="Q38" s="81">
        <f t="shared" ref="Q38:V38" si="28">+Q15-Q25</f>
        <v>-12368625</v>
      </c>
      <c r="R38" s="81">
        <f t="shared" si="28"/>
        <v>-26960250</v>
      </c>
      <c r="S38" s="81">
        <f t="shared" si="28"/>
        <v>0</v>
      </c>
      <c r="T38" s="81">
        <f t="shared" si="28"/>
        <v>0</v>
      </c>
      <c r="U38" s="81">
        <f t="shared" si="28"/>
        <v>0</v>
      </c>
      <c r="V38" s="81">
        <f t="shared" si="28"/>
        <v>-4929742.3500000034</v>
      </c>
      <c r="W38" s="81">
        <f>+W15+W31-W25-W36</f>
        <v>-3578811.3500000034</v>
      </c>
      <c r="X38" s="60"/>
      <c r="Y38" s="61"/>
      <c r="Z38" s="39"/>
      <c r="AA38" s="39"/>
      <c r="AB38" s="81">
        <f t="shared" ref="AB38:AH38" ca="1" si="29">+AB15+AB31-AB25-AB36</f>
        <v>-4896429</v>
      </c>
      <c r="AC38" s="81">
        <f t="shared" ca="1" si="29"/>
        <v>-24101582</v>
      </c>
      <c r="AD38" s="81">
        <f t="shared" ca="1" si="29"/>
        <v>0</v>
      </c>
      <c r="AE38" s="81">
        <f t="shared" ca="1" si="29"/>
        <v>0</v>
      </c>
      <c r="AF38" s="81">
        <f t="shared" ca="1" si="29"/>
        <v>0</v>
      </c>
      <c r="AG38" s="81">
        <f t="shared" ca="1" si="29"/>
        <v>-10247788.800000006</v>
      </c>
      <c r="AH38" s="81">
        <f t="shared" ca="1" si="29"/>
        <v>-10247788.800000006</v>
      </c>
      <c r="AI38" s="60"/>
      <c r="AJ38" s="61"/>
      <c r="AK38" s="66"/>
      <c r="AL38" s="77"/>
      <c r="AM38" s="81">
        <f t="shared" ref="AM38:AT38" ca="1" si="30">+AM15+AM31-AM25-AM36</f>
        <v>-16562363</v>
      </c>
      <c r="AN38" s="81">
        <f t="shared" ca="1" si="30"/>
        <v>-16626853</v>
      </c>
      <c r="AO38" s="81">
        <f t="shared" ca="1" si="30"/>
        <v>-18285709</v>
      </c>
      <c r="AP38" s="81">
        <f t="shared" ca="1" si="30"/>
        <v>-5326640.4300000006</v>
      </c>
      <c r="AQ38" s="81">
        <f t="shared" ca="1" si="30"/>
        <v>0</v>
      </c>
      <c r="AR38" s="81">
        <f t="shared" ca="1" si="30"/>
        <v>0</v>
      </c>
      <c r="AS38" s="81">
        <f t="shared" ca="1" si="30"/>
        <v>0</v>
      </c>
      <c r="AT38" s="81">
        <f t="shared" ca="1" si="30"/>
        <v>0</v>
      </c>
      <c r="AU38" s="60"/>
      <c r="AV38" s="61"/>
      <c r="AW38" s="66"/>
      <c r="AY38" s="82">
        <f>+AY15-AY25</f>
        <v>0</v>
      </c>
      <c r="AZ38" s="60"/>
      <c r="BA38" s="61"/>
      <c r="BB38" s="81">
        <f>+BB15-BB25</f>
        <v>0</v>
      </c>
      <c r="BC38" s="81">
        <f>+BC15-BC25</f>
        <v>0</v>
      </c>
      <c r="BD38" s="81">
        <f>+BD15-BD25</f>
        <v>0</v>
      </c>
      <c r="BE38" s="81">
        <f>+BE15-BE25</f>
        <v>0</v>
      </c>
      <c r="BF38" s="60"/>
      <c r="BG38" s="81">
        <f>+BG15-BG25</f>
        <v>0</v>
      </c>
      <c r="BH38" s="60"/>
      <c r="BI38" s="61"/>
      <c r="BJ38" s="66"/>
    </row>
    <row r="39" spans="1:62" x14ac:dyDescent="0.25">
      <c r="B39" s="24"/>
      <c r="C39" s="24"/>
      <c r="D39" s="50"/>
      <c r="E39" s="26"/>
      <c r="F39" s="27"/>
      <c r="G39" s="26"/>
      <c r="H39" s="26"/>
      <c r="I39" s="26"/>
      <c r="J39" s="83"/>
      <c r="K39" s="83"/>
      <c r="L39" s="26"/>
      <c r="M39" s="83"/>
      <c r="N39" s="26"/>
      <c r="O39" s="26"/>
      <c r="Q39" s="26"/>
      <c r="R39" s="26"/>
      <c r="S39" s="26"/>
      <c r="T39" s="26"/>
      <c r="U39" s="83"/>
      <c r="V39" s="83"/>
      <c r="W39" s="26"/>
      <c r="X39" s="78"/>
      <c r="Y39" s="60"/>
      <c r="Z39" s="60"/>
      <c r="AA39" s="60"/>
      <c r="AB39" s="62"/>
      <c r="AC39" s="26"/>
      <c r="AD39" s="26"/>
      <c r="AE39" s="26"/>
      <c r="AF39" s="83"/>
      <c r="AG39" s="83"/>
      <c r="AH39" s="26"/>
      <c r="AI39" s="78"/>
      <c r="AJ39" s="60"/>
      <c r="AL39" s="12"/>
      <c r="AM39" s="62"/>
      <c r="AN39" s="26"/>
      <c r="AO39" s="26"/>
      <c r="AP39" s="26"/>
      <c r="AQ39" s="26"/>
      <c r="AR39" s="83"/>
      <c r="AS39" s="83"/>
      <c r="AT39" s="26"/>
      <c r="AU39" s="78"/>
      <c r="AV39" s="60"/>
      <c r="AY39" s="62"/>
      <c r="AZ39" s="78"/>
      <c r="BA39" s="60"/>
      <c r="BB39" s="26"/>
      <c r="BC39" s="26"/>
      <c r="BD39" s="26"/>
      <c r="BE39" s="83"/>
      <c r="BF39" s="83"/>
      <c r="BG39" s="26"/>
      <c r="BH39" s="78"/>
      <c r="BI39" s="60"/>
    </row>
    <row r="40" spans="1:62" ht="15.75" thickBot="1" x14ac:dyDescent="0.3">
      <c r="B40" s="29" t="s">
        <v>35</v>
      </c>
      <c r="C40" s="29"/>
      <c r="D40" s="84"/>
      <c r="E40" s="30"/>
      <c r="F40" s="85">
        <f>+F7+F38</f>
        <v>-3988219</v>
      </c>
      <c r="G40" s="86">
        <f>+G7+G38</f>
        <v>-19222958</v>
      </c>
      <c r="H40" s="30"/>
      <c r="I40" s="30"/>
      <c r="J40" s="30"/>
      <c r="K40" s="30"/>
      <c r="L40" s="86">
        <f>+L7+L38</f>
        <v>-504532.77000000142</v>
      </c>
      <c r="M40" s="26"/>
      <c r="N40" s="87"/>
      <c r="O40" s="30"/>
      <c r="Q40" s="86">
        <f t="shared" ref="Q40:W40" si="31">+Q7+Q38</f>
        <v>-12873157.770000001</v>
      </c>
      <c r="R40" s="86">
        <f t="shared" si="31"/>
        <v>-27464782.770000003</v>
      </c>
      <c r="S40" s="86">
        <f t="shared" si="31"/>
        <v>0</v>
      </c>
      <c r="T40" s="86">
        <f t="shared" si="31"/>
        <v>0</v>
      </c>
      <c r="U40" s="86">
        <f t="shared" si="31"/>
        <v>0</v>
      </c>
      <c r="V40" s="86">
        <f t="shared" si="31"/>
        <v>-4929742.3500000034</v>
      </c>
      <c r="W40" s="86">
        <f t="shared" si="31"/>
        <v>59857828.649999999</v>
      </c>
      <c r="X40" s="60"/>
      <c r="Y40" s="88"/>
      <c r="Z40" s="89"/>
      <c r="AA40" s="89"/>
      <c r="AB40" s="90">
        <f t="shared" ref="AB40:AH40" ca="1" si="32">+AB7+AB38</f>
        <v>54961399.649999999</v>
      </c>
      <c r="AC40" s="86">
        <f t="shared" ca="1" si="32"/>
        <v>35756246.649999999</v>
      </c>
      <c r="AD40" s="86">
        <f t="shared" ca="1" si="32"/>
        <v>0</v>
      </c>
      <c r="AE40" s="86">
        <f t="shared" ca="1" si="32"/>
        <v>0</v>
      </c>
      <c r="AF40" s="86">
        <f t="shared" ca="1" si="32"/>
        <v>0</v>
      </c>
      <c r="AG40" s="86">
        <f t="shared" ca="1" si="32"/>
        <v>-10247788.800000006</v>
      </c>
      <c r="AH40" s="86">
        <f t="shared" ca="1" si="32"/>
        <v>49610039.849999994</v>
      </c>
      <c r="AI40" s="60"/>
      <c r="AJ40" s="88"/>
      <c r="AL40" s="12"/>
      <c r="AM40" s="90">
        <f ca="1">+AM7+AM38</f>
        <v>33047676.849999994</v>
      </c>
      <c r="AN40" s="86">
        <f ca="1">+AN7+AN38</f>
        <v>-16626853</v>
      </c>
      <c r="AO40" s="86"/>
      <c r="AP40" s="86">
        <f ca="1">+AP7+AP38</f>
        <v>-5326640.4300000006</v>
      </c>
      <c r="AQ40" s="86">
        <f ca="1">+AQ7+AQ38</f>
        <v>0</v>
      </c>
      <c r="AR40" s="86">
        <f ca="1">+AR7+AR38</f>
        <v>0</v>
      </c>
      <c r="AS40" s="30"/>
      <c r="AT40" s="86">
        <f ca="1">+AT7+AT38</f>
        <v>49610039.849999994</v>
      </c>
      <c r="AU40" s="60"/>
      <c r="AV40" s="88"/>
      <c r="AY40" s="90">
        <f ca="1">+AY7+AY38</f>
        <v>49610039.849999994</v>
      </c>
      <c r="AZ40" s="60"/>
      <c r="BA40" s="88"/>
      <c r="BB40" s="86">
        <f t="shared" ref="BB40:BG40" si="33">+BB7+BB38</f>
        <v>0</v>
      </c>
      <c r="BC40" s="86">
        <f t="shared" si="33"/>
        <v>0</v>
      </c>
      <c r="BD40" s="86">
        <f t="shared" si="33"/>
        <v>0</v>
      </c>
      <c r="BE40" s="86">
        <f t="shared" si="33"/>
        <v>0</v>
      </c>
      <c r="BF40" s="86">
        <f t="shared" si="33"/>
        <v>0</v>
      </c>
      <c r="BG40" s="86">
        <f t="shared" ca="1" si="33"/>
        <v>49610039.849999994</v>
      </c>
      <c r="BH40" s="60"/>
      <c r="BI40" s="88"/>
    </row>
    <row r="41" spans="1:62" ht="15.75" thickTop="1" x14ac:dyDescent="0.25">
      <c r="B41" s="24"/>
      <c r="C41" s="24"/>
      <c r="D41" s="91"/>
      <c r="E41" s="26"/>
      <c r="F41" s="27"/>
      <c r="G41" s="26"/>
      <c r="H41" s="26"/>
      <c r="I41" s="26"/>
      <c r="J41" s="26"/>
      <c r="K41" s="26"/>
      <c r="L41" s="26"/>
      <c r="M41" s="26"/>
      <c r="N41" s="26"/>
      <c r="O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C41" s="26"/>
      <c r="AD41" s="26"/>
      <c r="AE41" s="26"/>
      <c r="AF41" s="26"/>
      <c r="AG41" s="26"/>
      <c r="AH41" s="26"/>
      <c r="AL41" s="12"/>
      <c r="AN41" s="26"/>
      <c r="AO41" s="26"/>
      <c r="AP41" s="26"/>
      <c r="AQ41" s="26"/>
      <c r="AR41" s="26"/>
      <c r="AS41" s="26"/>
      <c r="AT41" s="26"/>
      <c r="BB41" s="26"/>
      <c r="BC41" s="26"/>
      <c r="BD41" s="26"/>
      <c r="BE41" s="26"/>
      <c r="BF41" s="26"/>
      <c r="BG41" s="26"/>
    </row>
    <row r="42" spans="1:62" outlineLevel="1" x14ac:dyDescent="0.25">
      <c r="F42" s="92"/>
      <c r="G42" s="89"/>
      <c r="H42" s="89"/>
      <c r="I42" s="89"/>
      <c r="J42" s="89"/>
      <c r="K42" s="89"/>
      <c r="L42" s="93"/>
      <c r="M42" s="89"/>
      <c r="N42" s="89"/>
      <c r="O42" s="89"/>
      <c r="Q42" s="89"/>
      <c r="R42" s="89"/>
      <c r="S42" s="89"/>
      <c r="T42" s="89"/>
      <c r="U42" s="89"/>
      <c r="V42" s="89"/>
      <c r="W42" s="94"/>
      <c r="X42" s="89"/>
      <c r="Y42" s="89"/>
      <c r="Z42" s="89"/>
      <c r="AA42" s="89"/>
      <c r="AC42" s="95"/>
      <c r="AD42" s="95"/>
      <c r="AE42" s="95"/>
      <c r="AF42" s="95"/>
      <c r="AG42" s="95"/>
      <c r="AH42" s="96"/>
      <c r="AI42" s="12"/>
      <c r="AJ42" s="12"/>
      <c r="AK42" s="12"/>
      <c r="AL42" s="12"/>
      <c r="AM42" s="97"/>
      <c r="AN42" s="89"/>
      <c r="AO42" s="89"/>
      <c r="AP42" s="89"/>
      <c r="AQ42" s="89"/>
      <c r="AR42" s="89"/>
      <c r="AS42" s="89"/>
      <c r="AT42" s="94" t="s">
        <v>36</v>
      </c>
      <c r="BB42" s="89"/>
      <c r="BC42" s="89"/>
      <c r="BD42" s="89"/>
      <c r="BE42" s="89"/>
      <c r="BF42" s="89"/>
      <c r="BG42" s="94"/>
    </row>
    <row r="43" spans="1:62" outlineLevel="1" x14ac:dyDescent="0.25">
      <c r="F43" s="92"/>
      <c r="G43" s="89"/>
      <c r="H43" s="89"/>
      <c r="I43" s="89"/>
      <c r="J43" s="89"/>
      <c r="K43" s="89"/>
      <c r="L43" s="89"/>
      <c r="M43" s="89"/>
      <c r="N43" s="89"/>
      <c r="O43" s="89"/>
      <c r="Q43" s="89">
        <v>0</v>
      </c>
      <c r="R43" s="89"/>
      <c r="S43" s="89"/>
      <c r="T43" s="89"/>
      <c r="U43" s="89"/>
      <c r="V43" s="89"/>
      <c r="W43" s="98"/>
      <c r="X43" s="89"/>
      <c r="Y43" s="89"/>
      <c r="Z43" s="89"/>
      <c r="AA43" s="89"/>
      <c r="AB43" s="99">
        <v>0</v>
      </c>
      <c r="AC43" s="95"/>
      <c r="AD43" s="95"/>
      <c r="AE43" s="95"/>
      <c r="AF43" s="95"/>
      <c r="AG43" s="95"/>
      <c r="AH43" s="100"/>
      <c r="AI43" s="12"/>
      <c r="AJ43" s="12"/>
      <c r="AK43" s="12"/>
      <c r="AL43" s="12"/>
      <c r="AM43" s="101"/>
      <c r="AN43" s="89"/>
      <c r="AO43" s="89"/>
      <c r="AP43" s="89"/>
      <c r="AQ43" s="89"/>
      <c r="AR43" s="89"/>
      <c r="AS43" s="89"/>
      <c r="AT43" s="98" t="s">
        <v>37</v>
      </c>
      <c r="AY43" s="99">
        <v>0</v>
      </c>
      <c r="BB43" s="89"/>
      <c r="BC43" s="89"/>
      <c r="BD43" s="89"/>
      <c r="BE43" s="89"/>
      <c r="BF43" s="89"/>
      <c r="BG43" s="98"/>
    </row>
    <row r="44" spans="1:62" outlineLevel="1" x14ac:dyDescent="0.25">
      <c r="F44" s="102"/>
      <c r="G44" s="103"/>
      <c r="H44" s="89"/>
      <c r="I44" s="89"/>
      <c r="J44" s="89"/>
      <c r="K44" s="89"/>
      <c r="L44" s="89"/>
      <c r="M44" s="89"/>
      <c r="N44" s="89"/>
      <c r="O44" s="89"/>
      <c r="Q44" s="104">
        <v>0</v>
      </c>
      <c r="R44" s="103"/>
      <c r="S44" s="89"/>
      <c r="T44" s="89"/>
      <c r="U44" s="89"/>
      <c r="V44" s="89"/>
      <c r="W44" s="98"/>
      <c r="X44" s="89"/>
      <c r="Y44" s="89"/>
      <c r="Z44" s="89"/>
      <c r="AA44" s="89"/>
      <c r="AB44" s="105">
        <v>0</v>
      </c>
      <c r="AC44" s="106"/>
      <c r="AD44" s="95"/>
      <c r="AE44" s="95"/>
      <c r="AF44" s="95"/>
      <c r="AG44" s="95"/>
      <c r="AH44" s="100"/>
      <c r="AI44" s="12"/>
      <c r="AJ44" s="12"/>
      <c r="AK44" s="12"/>
      <c r="AL44" s="12"/>
      <c r="AM44" s="101"/>
      <c r="AN44" s="103"/>
      <c r="AO44" s="103"/>
      <c r="AP44" s="89"/>
      <c r="AQ44" s="89"/>
      <c r="AR44" s="89"/>
      <c r="AS44" s="89"/>
      <c r="AT44" s="98" t="s">
        <v>38</v>
      </c>
      <c r="AY44" s="105">
        <v>0</v>
      </c>
      <c r="BB44" s="103"/>
      <c r="BC44" s="89"/>
      <c r="BD44" s="89"/>
      <c r="BE44" s="89"/>
      <c r="BF44" s="89"/>
      <c r="BG44" s="98"/>
    </row>
    <row r="45" spans="1:62" outlineLevel="1" x14ac:dyDescent="0.25">
      <c r="F45" s="102"/>
      <c r="G45" s="103"/>
      <c r="H45" s="89"/>
      <c r="I45" s="89"/>
      <c r="J45" s="89"/>
      <c r="K45" s="89"/>
      <c r="L45" s="89"/>
      <c r="M45" s="89"/>
      <c r="N45" s="89"/>
      <c r="O45" s="89"/>
      <c r="Q45" s="103">
        <f>SUM(Q43:Q44)</f>
        <v>0</v>
      </c>
      <c r="R45" s="103"/>
      <c r="S45" s="89"/>
      <c r="T45" s="89"/>
      <c r="U45" s="89"/>
      <c r="V45" s="89"/>
      <c r="W45" s="107"/>
      <c r="X45" s="89"/>
      <c r="Y45" s="89"/>
      <c r="Z45" s="89"/>
      <c r="AA45" s="89"/>
      <c r="AB45" s="99">
        <f>SUM(AB43:AB44)</f>
        <v>0</v>
      </c>
      <c r="AC45" s="106"/>
      <c r="AD45" s="95"/>
      <c r="AE45" s="95"/>
      <c r="AF45" s="95"/>
      <c r="AG45" s="95"/>
      <c r="AH45" s="108"/>
      <c r="AI45" s="12"/>
      <c r="AJ45" s="12"/>
      <c r="AK45" s="12"/>
      <c r="AL45" s="12"/>
      <c r="AM45" s="101"/>
      <c r="AN45" s="103"/>
      <c r="AO45" s="103"/>
      <c r="AP45" s="89"/>
      <c r="AQ45" s="89"/>
      <c r="AR45" s="89"/>
      <c r="AS45" s="89"/>
      <c r="AT45" s="107" t="s">
        <v>39</v>
      </c>
      <c r="AY45" s="99">
        <f>SUM(AY43:AY44)</f>
        <v>0</v>
      </c>
      <c r="BB45" s="103"/>
      <c r="BC45" s="89"/>
      <c r="BD45" s="89"/>
      <c r="BE45" s="89"/>
      <c r="BF45" s="89"/>
      <c r="BG45" s="107"/>
    </row>
    <row r="46" spans="1:62" outlineLevel="1" x14ac:dyDescent="0.25">
      <c r="F46" s="102"/>
      <c r="G46" s="103"/>
      <c r="H46" s="89"/>
      <c r="I46" s="89"/>
      <c r="J46" s="89"/>
      <c r="K46" s="89"/>
      <c r="L46" s="89"/>
      <c r="M46" s="89"/>
      <c r="N46" s="89"/>
      <c r="O46" s="89"/>
      <c r="Q46" s="103"/>
      <c r="R46" s="103"/>
      <c r="S46" s="89"/>
      <c r="T46" s="89"/>
      <c r="U46" s="89"/>
      <c r="V46" s="89"/>
      <c r="W46" s="107"/>
      <c r="X46" s="89"/>
      <c r="Y46" s="89"/>
      <c r="Z46" s="89"/>
      <c r="AA46" s="89"/>
      <c r="AB46" s="99"/>
      <c r="AC46" s="106"/>
      <c r="AD46" s="95"/>
      <c r="AE46" s="95"/>
      <c r="AF46" s="95"/>
      <c r="AG46" s="95"/>
      <c r="AH46" s="108"/>
      <c r="AI46" s="12"/>
      <c r="AJ46" s="12"/>
      <c r="AK46" s="12"/>
      <c r="AL46" s="12"/>
      <c r="AM46" s="101"/>
      <c r="AN46" s="103"/>
      <c r="AO46" s="103"/>
      <c r="AP46" s="89"/>
      <c r="AQ46" s="89"/>
      <c r="AR46" s="89"/>
      <c r="AS46" s="89"/>
      <c r="AT46" s="107"/>
      <c r="AY46" s="99"/>
      <c r="BB46" s="103"/>
      <c r="BC46" s="89"/>
      <c r="BD46" s="89"/>
      <c r="BE46" s="89"/>
      <c r="BF46" s="89"/>
      <c r="BG46" s="107"/>
    </row>
    <row r="47" spans="1:62" outlineLevel="1" x14ac:dyDescent="0.25">
      <c r="F47" s="102"/>
      <c r="G47" s="103"/>
      <c r="H47" s="89"/>
      <c r="I47" s="89"/>
      <c r="J47" s="89"/>
      <c r="K47" s="89"/>
      <c r="L47" s="89"/>
      <c r="M47" s="89"/>
      <c r="N47" s="89"/>
      <c r="O47" s="89"/>
      <c r="Q47" s="103"/>
      <c r="R47" s="103"/>
      <c r="S47" s="89"/>
      <c r="T47" s="89"/>
      <c r="U47" s="89"/>
      <c r="V47" s="89"/>
      <c r="W47" s="94"/>
      <c r="X47" s="89"/>
      <c r="Y47" s="89"/>
      <c r="Z47" s="89"/>
      <c r="AA47" s="89"/>
      <c r="AB47" s="99"/>
      <c r="AC47" s="106"/>
      <c r="AD47" s="95"/>
      <c r="AE47" s="95"/>
      <c r="AF47" s="95"/>
      <c r="AG47" s="95"/>
      <c r="AH47" s="96"/>
      <c r="AI47" s="12"/>
      <c r="AJ47" s="12"/>
      <c r="AK47" s="12"/>
      <c r="AL47" s="12"/>
      <c r="AM47" s="101"/>
      <c r="AN47" s="103"/>
      <c r="AO47" s="103"/>
      <c r="AP47" s="89"/>
      <c r="AQ47" s="89"/>
      <c r="AR47" s="89"/>
      <c r="AS47" s="89"/>
      <c r="AT47" s="94" t="s">
        <v>40</v>
      </c>
      <c r="AY47" s="99"/>
      <c r="BB47" s="103"/>
      <c r="BC47" s="89"/>
      <c r="BD47" s="89"/>
      <c r="BE47" s="89"/>
      <c r="BF47" s="89"/>
      <c r="BG47" s="94"/>
    </row>
    <row r="48" spans="1:62" outlineLevel="1" x14ac:dyDescent="0.25">
      <c r="F48" s="102"/>
      <c r="G48" s="103"/>
      <c r="H48" s="89"/>
      <c r="I48" s="89"/>
      <c r="J48" s="89"/>
      <c r="K48" s="89"/>
      <c r="L48" s="89"/>
      <c r="M48" s="89"/>
      <c r="N48" s="89"/>
      <c r="O48" s="89"/>
      <c r="Q48" s="103">
        <v>0</v>
      </c>
      <c r="R48" s="103"/>
      <c r="S48" s="89"/>
      <c r="T48" s="89"/>
      <c r="U48" s="89"/>
      <c r="V48" s="89"/>
      <c r="W48" s="109"/>
      <c r="X48" s="89"/>
      <c r="Y48" s="89"/>
      <c r="Z48" s="89"/>
      <c r="AA48" s="89"/>
      <c r="AB48" s="99">
        <v>0</v>
      </c>
      <c r="AC48" s="106"/>
      <c r="AD48" s="95"/>
      <c r="AE48" s="95"/>
      <c r="AF48" s="95"/>
      <c r="AG48" s="95"/>
      <c r="AH48" s="110"/>
      <c r="AI48" s="12"/>
      <c r="AJ48" s="12"/>
      <c r="AK48" s="12"/>
      <c r="AL48" s="12"/>
      <c r="AM48" s="101"/>
      <c r="AN48" s="103"/>
      <c r="AO48" s="103"/>
      <c r="AP48" s="89"/>
      <c r="AQ48" s="89"/>
      <c r="AR48" s="89"/>
      <c r="AS48" s="89"/>
      <c r="AT48" s="109" t="s">
        <v>41</v>
      </c>
      <c r="AY48" s="99">
        <v>0</v>
      </c>
      <c r="BB48" s="103"/>
      <c r="BC48" s="89"/>
      <c r="BD48" s="89"/>
      <c r="BE48" s="89"/>
      <c r="BF48" s="89"/>
      <c r="BG48" s="109"/>
    </row>
    <row r="49" spans="2:59" outlineLevel="1" x14ac:dyDescent="0.25">
      <c r="F49" s="102"/>
      <c r="G49" s="103"/>
      <c r="H49" s="89"/>
      <c r="I49" s="89"/>
      <c r="J49" s="89"/>
      <c r="K49" s="89"/>
      <c r="L49" s="89"/>
      <c r="M49" s="89"/>
      <c r="N49" s="89"/>
      <c r="O49" s="89"/>
      <c r="Q49" s="104">
        <v>0</v>
      </c>
      <c r="R49" s="103"/>
      <c r="S49" s="89"/>
      <c r="T49" s="89"/>
      <c r="U49" s="89"/>
      <c r="V49" s="89"/>
      <c r="W49" s="109"/>
      <c r="X49" s="89"/>
      <c r="Y49" s="89"/>
      <c r="Z49" s="89"/>
      <c r="AA49" s="89"/>
      <c r="AB49" s="105">
        <v>0</v>
      </c>
      <c r="AC49" s="106"/>
      <c r="AD49" s="95"/>
      <c r="AE49" s="95"/>
      <c r="AF49" s="95"/>
      <c r="AG49" s="95"/>
      <c r="AH49" s="110"/>
      <c r="AI49" s="12"/>
      <c r="AJ49" s="12"/>
      <c r="AK49" s="12"/>
      <c r="AL49" s="12"/>
      <c r="AM49" s="101"/>
      <c r="AN49" s="103"/>
      <c r="AO49" s="103"/>
      <c r="AP49" s="89"/>
      <c r="AQ49" s="89"/>
      <c r="AR49" s="89"/>
      <c r="AS49" s="89"/>
      <c r="AT49" s="109" t="s">
        <v>42</v>
      </c>
      <c r="AY49" s="105">
        <v>0</v>
      </c>
      <c r="BB49" s="103"/>
      <c r="BC49" s="89"/>
      <c r="BD49" s="89"/>
      <c r="BE49" s="89"/>
      <c r="BF49" s="89"/>
      <c r="BG49" s="109"/>
    </row>
    <row r="50" spans="2:59" outlineLevel="1" x14ac:dyDescent="0.25">
      <c r="F50" s="102"/>
      <c r="G50" s="103"/>
      <c r="H50" s="89"/>
      <c r="I50" s="89"/>
      <c r="J50" s="89"/>
      <c r="K50" s="89"/>
      <c r="L50" s="89"/>
      <c r="M50" s="89"/>
      <c r="N50" s="89"/>
      <c r="O50" s="89"/>
      <c r="Q50" s="103">
        <v>0</v>
      </c>
      <c r="R50" s="103"/>
      <c r="S50" s="89"/>
      <c r="T50" s="89"/>
      <c r="U50" s="89"/>
      <c r="V50" s="89"/>
      <c r="W50" s="107"/>
      <c r="X50" s="89"/>
      <c r="Y50" s="89"/>
      <c r="Z50" s="89"/>
      <c r="AA50" s="89"/>
      <c r="AB50" s="99">
        <f>SUM(AB48:AB49)</f>
        <v>0</v>
      </c>
      <c r="AC50" s="106"/>
      <c r="AD50" s="95"/>
      <c r="AE50" s="95"/>
      <c r="AF50" s="95"/>
      <c r="AG50" s="95"/>
      <c r="AH50" s="108"/>
      <c r="AI50" s="12"/>
      <c r="AJ50" s="12"/>
      <c r="AK50" s="12"/>
      <c r="AL50" s="12"/>
      <c r="AM50" s="101"/>
      <c r="AN50" s="103"/>
      <c r="AO50" s="103"/>
      <c r="AP50" s="89"/>
      <c r="AQ50" s="89"/>
      <c r="AR50" s="89"/>
      <c r="AS50" s="89"/>
      <c r="AT50" s="107" t="s">
        <v>43</v>
      </c>
      <c r="AY50" s="99">
        <f>SUM(AY48:AY49)</f>
        <v>0</v>
      </c>
      <c r="BB50" s="103"/>
      <c r="BC50" s="89"/>
      <c r="BD50" s="89"/>
      <c r="BE50" s="89"/>
      <c r="BF50" s="89"/>
      <c r="BG50" s="107"/>
    </row>
    <row r="51" spans="2:59" outlineLevel="1" x14ac:dyDescent="0.25">
      <c r="F51" s="92"/>
      <c r="G51" s="89"/>
      <c r="H51" s="89"/>
      <c r="I51" s="89"/>
      <c r="J51" s="89"/>
      <c r="K51" s="89"/>
      <c r="L51" s="89"/>
      <c r="M51" s="89"/>
      <c r="N51" s="89"/>
      <c r="O51" s="89"/>
      <c r="Q51" s="89"/>
      <c r="R51" s="89"/>
      <c r="S51" s="89"/>
      <c r="T51" s="89"/>
      <c r="U51" s="89"/>
      <c r="V51" s="89"/>
      <c r="W51" s="111"/>
      <c r="X51" s="89"/>
      <c r="Y51" s="89"/>
      <c r="Z51" s="89"/>
      <c r="AA51" s="89"/>
      <c r="AB51" s="99"/>
      <c r="AC51" s="95"/>
      <c r="AD51" s="95"/>
      <c r="AE51" s="95"/>
      <c r="AF51" s="95"/>
      <c r="AG51" s="95"/>
      <c r="AH51" s="112"/>
      <c r="AI51" s="12"/>
      <c r="AJ51" s="12"/>
      <c r="AK51" s="12"/>
      <c r="AL51" s="12"/>
      <c r="AM51" s="101"/>
      <c r="AN51" s="89"/>
      <c r="AO51" s="89"/>
      <c r="AP51" s="89"/>
      <c r="AQ51" s="89"/>
      <c r="AR51" s="89"/>
      <c r="AS51" s="89"/>
      <c r="AT51" s="111"/>
      <c r="AY51" s="99"/>
      <c r="BB51" s="89"/>
      <c r="BC51" s="89"/>
      <c r="BD51" s="89"/>
      <c r="BE51" s="89"/>
      <c r="BF51" s="89"/>
      <c r="BG51" s="111"/>
    </row>
    <row r="52" spans="2:59" ht="15.75" outlineLevel="1" thickBot="1" x14ac:dyDescent="0.3">
      <c r="F52" s="92"/>
      <c r="G52" s="89"/>
      <c r="H52" s="89"/>
      <c r="I52" s="89"/>
      <c r="J52" s="89"/>
      <c r="K52" s="89"/>
      <c r="L52" s="89"/>
      <c r="M52" s="89"/>
      <c r="N52" s="89"/>
      <c r="O52" s="89"/>
      <c r="Q52" s="113">
        <f>Q25</f>
        <v>23837750</v>
      </c>
      <c r="R52" s="89"/>
      <c r="S52" s="89"/>
      <c r="T52" s="89"/>
      <c r="U52" s="89"/>
      <c r="V52" s="89"/>
      <c r="W52" s="111"/>
      <c r="X52" s="89"/>
      <c r="Y52" s="89"/>
      <c r="Z52" s="89"/>
      <c r="AA52" s="89"/>
      <c r="AB52" s="99">
        <f>AB25+AB45+AB50</f>
        <v>16798494</v>
      </c>
      <c r="AC52" s="95"/>
      <c r="AD52" s="95"/>
      <c r="AE52" s="95"/>
      <c r="AF52" s="95"/>
      <c r="AG52" s="95"/>
      <c r="AH52" s="112"/>
      <c r="AI52" s="12"/>
      <c r="AJ52" s="12"/>
      <c r="AK52" s="12"/>
      <c r="AL52" s="12"/>
      <c r="AM52" s="101"/>
      <c r="AN52" s="89"/>
      <c r="AO52" s="89"/>
      <c r="AP52" s="89"/>
      <c r="AQ52" s="89"/>
      <c r="AR52" s="89"/>
      <c r="AS52" s="89"/>
      <c r="AT52" s="111" t="s">
        <v>44</v>
      </c>
      <c r="AY52" s="193">
        <f>AY25+AY45+AY50</f>
        <v>0</v>
      </c>
      <c r="BB52" s="89"/>
      <c r="BC52" s="89"/>
      <c r="BD52" s="89"/>
      <c r="BE52" s="89"/>
      <c r="BF52" s="89"/>
      <c r="BG52" s="111"/>
    </row>
    <row r="53" spans="2:59" ht="15.75" thickTop="1" x14ac:dyDescent="0.25">
      <c r="E53" s="89"/>
      <c r="F53" s="92"/>
      <c r="G53" s="89"/>
      <c r="H53" s="89"/>
      <c r="I53" s="89"/>
      <c r="J53" s="89"/>
      <c r="K53" s="89"/>
      <c r="L53" s="89"/>
      <c r="M53" s="89"/>
      <c r="N53" s="89"/>
      <c r="O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C53" s="95"/>
      <c r="AD53" s="95"/>
      <c r="AE53" s="95"/>
      <c r="AF53" s="95"/>
      <c r="AG53" s="95"/>
      <c r="AH53" s="95"/>
      <c r="AI53" s="12"/>
      <c r="AJ53" s="12"/>
      <c r="AK53" s="12"/>
      <c r="AL53" s="12"/>
      <c r="AM53" s="97"/>
      <c r="AN53" s="89"/>
      <c r="AO53" s="89"/>
      <c r="AP53" s="89"/>
      <c r="AQ53" s="89"/>
      <c r="AR53" s="89"/>
      <c r="AS53" s="89"/>
      <c r="AT53" s="89"/>
      <c r="BB53" s="89"/>
      <c r="BC53" s="89"/>
      <c r="BD53" s="89"/>
      <c r="BE53" s="89"/>
      <c r="BF53" s="89"/>
      <c r="BG53" s="89"/>
    </row>
    <row r="54" spans="2:59" outlineLevel="1" x14ac:dyDescent="0.25">
      <c r="B54" s="114" t="s">
        <v>45</v>
      </c>
      <c r="C54" s="114"/>
      <c r="D54" s="115"/>
      <c r="L54" s="116" t="s">
        <v>46</v>
      </c>
      <c r="W54" s="116" t="s">
        <v>47</v>
      </c>
      <c r="AL54" s="12"/>
      <c r="AT54" s="116" t="s">
        <v>48</v>
      </c>
      <c r="BG54" s="116" t="s">
        <v>49</v>
      </c>
    </row>
    <row r="55" spans="2:59" outlineLevel="1" x14ac:dyDescent="0.25">
      <c r="B55" s="72"/>
      <c r="C55" s="72" t="s">
        <v>50</v>
      </c>
      <c r="D55" s="60"/>
      <c r="L55" s="81"/>
      <c r="W55" s="81"/>
      <c r="AL55" s="12"/>
      <c r="AT55" s="81"/>
      <c r="BG55" s="81"/>
    </row>
    <row r="56" spans="2:59" outlineLevel="1" x14ac:dyDescent="0.25">
      <c r="B56" s="37"/>
      <c r="C56" s="37"/>
      <c r="D56" s="38" t="s">
        <v>51</v>
      </c>
      <c r="L56" s="81"/>
      <c r="W56" s="81"/>
      <c r="AL56" s="12"/>
      <c r="AT56" s="81"/>
      <c r="BG56" s="81"/>
    </row>
    <row r="57" spans="2:59" outlineLevel="1" x14ac:dyDescent="0.25">
      <c r="B57" s="37"/>
      <c r="C57" s="37"/>
      <c r="D57" s="38" t="s">
        <v>52</v>
      </c>
      <c r="L57" s="81"/>
      <c r="W57" s="81"/>
      <c r="AL57" s="12"/>
      <c r="AT57" s="81"/>
      <c r="BG57" s="81"/>
    </row>
    <row r="58" spans="2:59" outlineLevel="1" x14ac:dyDescent="0.25">
      <c r="B58" s="37"/>
      <c r="C58" s="37"/>
      <c r="D58" s="38" t="s">
        <v>53</v>
      </c>
      <c r="L58" s="81"/>
      <c r="W58" s="81"/>
      <c r="AL58" s="12"/>
      <c r="AT58" s="81"/>
      <c r="BG58" s="81"/>
    </row>
    <row r="59" spans="2:59" outlineLevel="1" x14ac:dyDescent="0.25">
      <c r="B59" s="37"/>
      <c r="C59" s="37"/>
      <c r="D59" s="38" t="s">
        <v>54</v>
      </c>
      <c r="L59" s="81"/>
      <c r="W59" s="81"/>
      <c r="AL59" s="12"/>
      <c r="AT59" s="81"/>
      <c r="BG59" s="81"/>
    </row>
    <row r="60" spans="2:59" outlineLevel="1" x14ac:dyDescent="0.25">
      <c r="B60" s="37"/>
      <c r="C60" s="37"/>
      <c r="D60" s="38" t="s">
        <v>55</v>
      </c>
      <c r="L60" s="81">
        <f>'[1]Balance Sheet'!F11</f>
        <v>0</v>
      </c>
      <c r="W60" s="81"/>
      <c r="AL60" s="12"/>
      <c r="AT60" s="81"/>
      <c r="BG60" s="81"/>
    </row>
    <row r="61" spans="2:59" ht="15.75" outlineLevel="1" thickBot="1" x14ac:dyDescent="0.3">
      <c r="B61" s="37"/>
      <c r="C61" s="72" t="s">
        <v>56</v>
      </c>
      <c r="D61" s="60"/>
      <c r="L61" s="117">
        <f>SUM(L56:L59)</f>
        <v>0</v>
      </c>
      <c r="W61" s="117">
        <f>SUM(W56:W60)</f>
        <v>0</v>
      </c>
      <c r="AL61" s="12"/>
      <c r="AT61" s="117">
        <f>SUM(AT56:AT59)</f>
        <v>0</v>
      </c>
      <c r="BG61" s="117">
        <f>SUM(BG56:BG59)</f>
        <v>0</v>
      </c>
    </row>
    <row r="62" spans="2:59" ht="15.75" outlineLevel="1" thickTop="1" x14ac:dyDescent="0.25">
      <c r="B62" s="37"/>
      <c r="C62" s="37"/>
      <c r="D62" s="38"/>
      <c r="L62" s="81"/>
      <c r="W62" s="81"/>
      <c r="AL62" s="12"/>
      <c r="AT62" s="81"/>
      <c r="BG62" s="81"/>
    </row>
    <row r="63" spans="2:59" outlineLevel="1" x14ac:dyDescent="0.25">
      <c r="B63" s="37"/>
      <c r="C63" s="72" t="s">
        <v>57</v>
      </c>
      <c r="D63" s="60"/>
      <c r="L63" s="81"/>
      <c r="W63" s="81"/>
      <c r="AL63" s="12"/>
      <c r="AT63" s="81"/>
      <c r="BG63" s="81"/>
    </row>
    <row r="64" spans="2:59" outlineLevel="1" x14ac:dyDescent="0.25">
      <c r="B64" s="37"/>
      <c r="C64" s="37"/>
      <c r="D64" s="38" t="s">
        <v>58</v>
      </c>
      <c r="L64" s="81"/>
      <c r="W64" s="81"/>
      <c r="AL64" s="12"/>
      <c r="AT64" s="81"/>
      <c r="BG64" s="81"/>
    </row>
    <row r="65" spans="2:59" outlineLevel="1" x14ac:dyDescent="0.25">
      <c r="B65" s="37"/>
      <c r="C65" s="37"/>
      <c r="D65" s="38" t="s">
        <v>59</v>
      </c>
      <c r="L65" s="81"/>
      <c r="W65" s="81"/>
      <c r="AL65" s="12"/>
      <c r="AT65" s="81"/>
      <c r="BG65" s="81"/>
    </row>
    <row r="66" spans="2:59" outlineLevel="1" x14ac:dyDescent="0.25">
      <c r="B66" s="37"/>
      <c r="C66" s="37"/>
      <c r="D66" s="38" t="s">
        <v>60</v>
      </c>
      <c r="L66" s="81">
        <f>-SUM('[1]Balance Sheet'!F20:F21)</f>
        <v>0</v>
      </c>
      <c r="W66" s="81"/>
      <c r="AL66" s="12"/>
      <c r="AT66" s="81"/>
      <c r="BG66" s="81"/>
    </row>
    <row r="67" spans="2:59" ht="15.75" outlineLevel="1" thickBot="1" x14ac:dyDescent="0.3">
      <c r="B67" s="37"/>
      <c r="C67" s="72" t="s">
        <v>61</v>
      </c>
      <c r="D67" s="60"/>
      <c r="L67" s="117">
        <f>SUM(L64:L66)</f>
        <v>0</v>
      </c>
      <c r="W67" s="117">
        <f>SUM(W64:W66)</f>
        <v>0</v>
      </c>
      <c r="AL67" s="12"/>
      <c r="AT67" s="117">
        <f>SUM(AT64:AT66)</f>
        <v>0</v>
      </c>
      <c r="BG67" s="117">
        <f>SUM(BG64:BG66)</f>
        <v>0</v>
      </c>
    </row>
    <row r="68" spans="2:59" ht="15.75" outlineLevel="1" thickTop="1" x14ac:dyDescent="0.25">
      <c r="B68" s="37"/>
      <c r="C68" s="37"/>
      <c r="D68" s="38"/>
      <c r="L68" s="81"/>
      <c r="W68" s="81"/>
      <c r="AL68" s="12"/>
      <c r="AT68" s="81"/>
      <c r="BG68" s="81"/>
    </row>
    <row r="69" spans="2:59" outlineLevel="1" x14ac:dyDescent="0.25">
      <c r="B69" s="37"/>
      <c r="C69" s="72" t="s">
        <v>62</v>
      </c>
      <c r="D69" s="60"/>
      <c r="L69" s="81">
        <f>+L61+L67</f>
        <v>0</v>
      </c>
      <c r="W69" s="81">
        <f>+W61+W67</f>
        <v>0</v>
      </c>
      <c r="AL69" s="12"/>
      <c r="AT69" s="81">
        <f>+AT61+AT67</f>
        <v>0</v>
      </c>
      <c r="BG69" s="81">
        <f>+BG61+BG67</f>
        <v>0</v>
      </c>
    </row>
    <row r="70" spans="2:59" outlineLevel="1" x14ac:dyDescent="0.25">
      <c r="B70" s="37"/>
      <c r="C70" s="37"/>
      <c r="D70" s="38"/>
      <c r="L70" s="81"/>
      <c r="W70" s="81"/>
      <c r="AL70" s="12"/>
      <c r="AT70" s="81"/>
      <c r="BG70" s="81"/>
    </row>
    <row r="71" spans="2:59" outlineLevel="1" x14ac:dyDescent="0.25">
      <c r="B71" s="37"/>
      <c r="C71" s="72" t="s">
        <v>63</v>
      </c>
      <c r="D71" s="60"/>
      <c r="L71" s="81"/>
      <c r="W71" s="81"/>
      <c r="AL71" s="12"/>
      <c r="AT71" s="81"/>
      <c r="BG71" s="81"/>
    </row>
    <row r="72" spans="2:59" outlineLevel="1" x14ac:dyDescent="0.25">
      <c r="B72" s="37"/>
      <c r="C72" s="37"/>
      <c r="D72" s="38" t="s">
        <v>64</v>
      </c>
      <c r="L72" s="81">
        <f>+L61-L57</f>
        <v>0</v>
      </c>
      <c r="W72" s="81">
        <f>+W61-W57</f>
        <v>0</v>
      </c>
      <c r="AL72" s="12"/>
      <c r="AT72" s="81">
        <f>+AT61</f>
        <v>0</v>
      </c>
      <c r="BG72" s="81">
        <f>+BG61</f>
        <v>0</v>
      </c>
    </row>
    <row r="73" spans="2:59" outlineLevel="1" x14ac:dyDescent="0.25">
      <c r="B73" s="37"/>
      <c r="C73" s="37"/>
      <c r="D73" s="38" t="s">
        <v>58</v>
      </c>
      <c r="L73" s="118">
        <f>+L67</f>
        <v>0</v>
      </c>
      <c r="W73" s="118">
        <f>+W67</f>
        <v>0</v>
      </c>
      <c r="AL73" s="12"/>
      <c r="AT73" s="118">
        <f>+AT67</f>
        <v>0</v>
      </c>
      <c r="BG73" s="118">
        <f>+BG67</f>
        <v>0</v>
      </c>
    </row>
    <row r="74" spans="2:59" outlineLevel="1" x14ac:dyDescent="0.25">
      <c r="B74" s="37"/>
      <c r="C74" s="72" t="s">
        <v>65</v>
      </c>
      <c r="D74" s="60"/>
      <c r="L74" s="81">
        <f>SUM(L72:L73)</f>
        <v>0</v>
      </c>
      <c r="W74" s="81">
        <f>SUM(W72:W73)</f>
        <v>0</v>
      </c>
      <c r="AL74" s="12"/>
      <c r="AT74" s="81">
        <f>SUM(AT72:AT73)</f>
        <v>0</v>
      </c>
      <c r="BG74" s="81">
        <f>SUM(BG72:BG73)</f>
        <v>0</v>
      </c>
    </row>
    <row r="75" spans="2:59" outlineLevel="1" x14ac:dyDescent="0.25">
      <c r="B75" s="37"/>
      <c r="C75" s="37"/>
      <c r="D75" s="38" t="s">
        <v>66</v>
      </c>
      <c r="L75" s="81"/>
      <c r="W75" s="81"/>
      <c r="AL75" s="12"/>
      <c r="AT75" s="81"/>
      <c r="BG75" s="81" t="e">
        <f>-#REF!</f>
        <v>#REF!</v>
      </c>
    </row>
    <row r="76" spans="2:59" outlineLevel="1" x14ac:dyDescent="0.25">
      <c r="B76" s="37"/>
      <c r="C76" s="37"/>
      <c r="D76" s="38" t="s">
        <v>67</v>
      </c>
      <c r="L76" s="118"/>
      <c r="W76" s="118"/>
      <c r="AL76" s="12"/>
      <c r="AT76" s="118"/>
      <c r="BG76" s="118"/>
    </row>
    <row r="77" spans="2:59" ht="15.75" outlineLevel="1" thickBot="1" x14ac:dyDescent="0.3">
      <c r="B77" s="37"/>
      <c r="C77" s="72" t="s">
        <v>68</v>
      </c>
      <c r="D77" s="60"/>
      <c r="L77" s="117">
        <f>SUM(L74:L76)</f>
        <v>0</v>
      </c>
      <c r="W77" s="117">
        <f>SUM(W74:W76)</f>
        <v>0</v>
      </c>
      <c r="AL77" s="12"/>
      <c r="AT77" s="117">
        <f>SUM(AT74:AT76)</f>
        <v>0</v>
      </c>
      <c r="BG77" s="117" t="e">
        <f>SUM(BG74:BG76)</f>
        <v>#REF!</v>
      </c>
    </row>
    <row r="78" spans="2:59" ht="15.75" outlineLevel="1" thickTop="1" x14ac:dyDescent="0.25">
      <c r="AL78" s="12"/>
    </row>
    <row r="79" spans="2:59" outlineLevel="1" x14ac:dyDescent="0.25">
      <c r="L79" s="119">
        <f>+L77-L40</f>
        <v>504532.77000000142</v>
      </c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19">
        <f>+W74-W40</f>
        <v>-59857828.649999999</v>
      </c>
      <c r="AL79" s="12"/>
      <c r="AT79" s="119">
        <f ca="1">+AT77-AT40</f>
        <v>-49610039.849999994</v>
      </c>
      <c r="BG79" s="121" t="e">
        <f ca="1">+BG77-BG40</f>
        <v>#REF!</v>
      </c>
    </row>
    <row r="80" spans="2:59" outlineLevel="1" x14ac:dyDescent="0.25">
      <c r="W80" s="120"/>
      <c r="AL80" s="12"/>
      <c r="AT80" s="120"/>
      <c r="BG80" s="120">
        <f>3063401-BG25</f>
        <v>3063401</v>
      </c>
    </row>
    <row r="81" spans="23:59" x14ac:dyDescent="0.25">
      <c r="W81" s="120"/>
      <c r="AH81" s="120"/>
      <c r="AL81" s="12"/>
      <c r="AT81" s="120"/>
      <c r="BG81" s="120"/>
    </row>
    <row r="82" spans="23:59" x14ac:dyDescent="0.25">
      <c r="AG82" s="122"/>
    </row>
    <row r="83" spans="23:59" x14ac:dyDescent="0.25">
      <c r="AG83" s="122"/>
      <c r="AH83" s="12"/>
    </row>
    <row r="84" spans="23:59" x14ac:dyDescent="0.25">
      <c r="AG84" s="122"/>
      <c r="AH84" s="12"/>
    </row>
    <row r="85" spans="23:59" x14ac:dyDescent="0.25">
      <c r="AG85" s="12"/>
      <c r="AH85" s="122"/>
    </row>
    <row r="86" spans="23:59" x14ac:dyDescent="0.25">
      <c r="AH86" s="122"/>
    </row>
    <row r="87" spans="23:59" x14ac:dyDescent="0.25">
      <c r="AH87" s="122"/>
    </row>
    <row r="88" spans="23:59" x14ac:dyDescent="0.25">
      <c r="AH88" s="122"/>
    </row>
    <row r="89" spans="23:59" x14ac:dyDescent="0.25">
      <c r="AH89" s="122"/>
    </row>
    <row r="90" spans="23:59" x14ac:dyDescent="0.25">
      <c r="AH90" s="122"/>
    </row>
    <row r="91" spans="23:59" x14ac:dyDescent="0.25">
      <c r="AH91" s="122"/>
    </row>
    <row r="92" spans="23:59" x14ac:dyDescent="0.25">
      <c r="AH92" s="122"/>
    </row>
    <row r="93" spans="23:59" x14ac:dyDescent="0.25">
      <c r="AH93" s="122"/>
    </row>
    <row r="94" spans="23:59" x14ac:dyDescent="0.25">
      <c r="AH94" s="122"/>
    </row>
    <row r="95" spans="23:59" x14ac:dyDescent="0.25">
      <c r="AH95" s="122"/>
    </row>
    <row r="96" spans="23:59" x14ac:dyDescent="0.25">
      <c r="AH96" s="122"/>
    </row>
    <row r="97" spans="34:34" x14ac:dyDescent="0.25">
      <c r="AH97" s="122"/>
    </row>
    <row r="98" spans="34:34" x14ac:dyDescent="0.25">
      <c r="AH98" s="122"/>
    </row>
    <row r="99" spans="34:34" x14ac:dyDescent="0.25">
      <c r="AH99" s="122"/>
    </row>
    <row r="100" spans="34:34" x14ac:dyDescent="0.25">
      <c r="AH100" s="122"/>
    </row>
    <row r="101" spans="34:34" x14ac:dyDescent="0.25">
      <c r="AH101" s="12"/>
    </row>
    <row r="102" spans="34:34" x14ac:dyDescent="0.25">
      <c r="AH102" s="123"/>
    </row>
    <row r="103" spans="34:34" x14ac:dyDescent="0.25">
      <c r="AH103" s="124"/>
    </row>
    <row r="104" spans="34:34" x14ac:dyDescent="0.25">
      <c r="AH104" s="12"/>
    </row>
    <row r="105" spans="34:34" x14ac:dyDescent="0.25">
      <c r="AH105" s="12"/>
    </row>
    <row r="106" spans="34:34" x14ac:dyDescent="0.25">
      <c r="AH106" s="12"/>
    </row>
    <row r="107" spans="34:34" x14ac:dyDescent="0.25">
      <c r="AH107" s="12"/>
    </row>
    <row r="108" spans="34:34" x14ac:dyDescent="0.25">
      <c r="AH108" s="12"/>
    </row>
    <row r="109" spans="34:34" x14ac:dyDescent="0.25">
      <c r="AH109" s="12"/>
    </row>
    <row r="110" spans="34:34" x14ac:dyDescent="0.25">
      <c r="AH110" s="12"/>
    </row>
    <row r="111" spans="34:34" x14ac:dyDescent="0.25">
      <c r="AH111" s="12"/>
    </row>
  </sheetData>
  <mergeCells count="10">
    <mergeCell ref="AU5:AV5"/>
    <mergeCell ref="AZ5:BA5"/>
    <mergeCell ref="BH5:BI5"/>
    <mergeCell ref="F4:L4"/>
    <mergeCell ref="Q4:W4"/>
    <mergeCell ref="AB4:AK4"/>
    <mergeCell ref="M5:N5"/>
    <mergeCell ref="X5:Y5"/>
    <mergeCell ref="AI5:AJ5"/>
    <mergeCell ref="AM4:AW4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90"/>
  <sheetViews>
    <sheetView topLeftCell="A754" zoomScale="120" zoomScaleNormal="120" workbookViewId="0">
      <selection activeCell="N772" sqref="N772"/>
    </sheetView>
  </sheetViews>
  <sheetFormatPr defaultRowHeight="12.75" outlineLevelCol="1" x14ac:dyDescent="0.2"/>
  <cols>
    <col min="1" max="1" width="9.140625" style="141"/>
    <col min="2" max="2" width="20.42578125" style="141" bestFit="1" customWidth="1"/>
    <col min="3" max="3" width="9.42578125" style="184" hidden="1" customWidth="1" outlineLevel="1"/>
    <col min="4" max="4" width="8" style="184" hidden="1" customWidth="1" outlineLevel="1"/>
    <col min="5" max="5" width="12.5703125" style="184" hidden="1" customWidth="1" outlineLevel="1"/>
    <col min="6" max="6" width="8.7109375" style="141" hidden="1" customWidth="1" outlineLevel="1"/>
    <col min="7" max="7" width="54.28515625" style="141" customWidth="1" collapsed="1"/>
    <col min="8" max="8" width="11.85546875" style="141" hidden="1" customWidth="1" outlineLevel="1"/>
    <col min="9" max="9" width="11.85546875" style="141" customWidth="1" collapsed="1"/>
    <col min="10" max="13" width="15.42578125" style="141" hidden="1" customWidth="1" outlineLevel="1"/>
    <col min="14" max="14" width="10.5703125" style="141" customWidth="1" collapsed="1"/>
    <col min="15" max="15" width="13.28515625" style="141" hidden="1" customWidth="1" outlineLevel="1"/>
    <col min="16" max="16" width="2.7109375" style="141" customWidth="1" collapsed="1"/>
    <col min="17" max="17" width="12.42578125" style="141" hidden="1" customWidth="1" outlineLevel="1"/>
    <col min="18" max="18" width="11.85546875" style="141" customWidth="1" collapsed="1"/>
    <col min="19" max="22" width="15.42578125" style="141" hidden="1" customWidth="1" outlineLevel="1"/>
    <col min="23" max="23" width="10.5703125" style="141" customWidth="1" collapsed="1"/>
    <col min="24" max="24" width="17.7109375" style="141" hidden="1" customWidth="1" outlineLevel="1"/>
    <col min="25" max="25" width="2.7109375" style="141" customWidth="1" collapsed="1"/>
    <col min="26" max="26" width="12.42578125" style="141" hidden="1" customWidth="1" outlineLevel="1"/>
    <col min="27" max="27" width="11.85546875" style="141" customWidth="1" collapsed="1"/>
    <col min="28" max="31" width="15.42578125" style="141" hidden="1" customWidth="1" outlineLevel="1"/>
    <col min="32" max="32" width="13.7109375" style="141" customWidth="1" collapsed="1"/>
    <col min="33" max="33" width="13.28515625" style="141" hidden="1" customWidth="1" outlineLevel="1"/>
    <col min="34" max="34" width="2.7109375" style="141" customWidth="1" collapsed="1"/>
    <col min="35" max="35" width="10.7109375" style="141" customWidth="1"/>
    <col min="36" max="36" width="11.85546875" style="141" bestFit="1" customWidth="1"/>
    <col min="37" max="37" width="11.85546875" style="141" customWidth="1"/>
    <col min="38" max="41" width="15.42578125" style="141" customWidth="1" outlineLevel="1"/>
    <col min="42" max="42" width="13.7109375" style="141" customWidth="1" outlineLevel="1"/>
    <col min="43" max="43" width="17.7109375" style="141" customWidth="1" outlineLevel="1"/>
    <col min="44" max="44" width="2.7109375" style="141" customWidth="1"/>
    <col min="45" max="45" width="10.7109375" style="141" hidden="1" customWidth="1" outlineLevel="1"/>
    <col min="46" max="46" width="11.85546875" style="141" hidden="1" customWidth="1" outlineLevel="1"/>
    <col min="47" max="50" width="15.42578125" style="141" hidden="1" customWidth="1" outlineLevel="1"/>
    <col min="51" max="51" width="13.7109375" style="141" hidden="1" customWidth="1" outlineLevel="1"/>
    <col min="52" max="52" width="17.7109375" style="141" hidden="1" customWidth="1" outlineLevel="1"/>
    <col min="53" max="53" width="9.140625" style="141" collapsed="1"/>
    <col min="54" max="258" width="9.140625" style="141"/>
    <col min="259" max="259" width="20.42578125" style="141" bestFit="1" customWidth="1"/>
    <col min="260" max="263" width="0" style="141" hidden="1" customWidth="1"/>
    <col min="264" max="264" width="54.28515625" style="141" customWidth="1"/>
    <col min="265" max="265" width="0" style="141" hidden="1" customWidth="1"/>
    <col min="266" max="266" width="11.85546875" style="141" bestFit="1" customWidth="1"/>
    <col min="267" max="270" width="0" style="141" hidden="1" customWidth="1"/>
    <col min="271" max="271" width="10.5703125" style="141" bestFit="1" customWidth="1"/>
    <col min="272" max="272" width="0" style="141" hidden="1" customWidth="1"/>
    <col min="273" max="273" width="2.7109375" style="141" customWidth="1"/>
    <col min="274" max="274" width="0" style="141" hidden="1" customWidth="1"/>
    <col min="275" max="275" width="11.85546875" style="141" bestFit="1" customWidth="1"/>
    <col min="276" max="279" width="0" style="141" hidden="1" customWidth="1"/>
    <col min="280" max="280" width="10.5703125" style="141" bestFit="1" customWidth="1"/>
    <col min="281" max="281" width="0" style="141" hidden="1" customWidth="1"/>
    <col min="282" max="282" width="2.7109375" style="141" customWidth="1"/>
    <col min="283" max="283" width="12.42578125" style="141" bestFit="1" customWidth="1"/>
    <col min="284" max="284" width="11.85546875" style="141" bestFit="1" customWidth="1"/>
    <col min="285" max="288" width="15.42578125" style="141" bestFit="1" customWidth="1"/>
    <col min="289" max="289" width="13.7109375" style="141" bestFit="1" customWidth="1"/>
    <col min="290" max="290" width="13.28515625" style="141" bestFit="1" customWidth="1"/>
    <col min="291" max="291" width="2.7109375" style="141" customWidth="1"/>
    <col min="292" max="292" width="10.7109375" style="141" customWidth="1"/>
    <col min="293" max="293" width="11.85546875" style="141" bestFit="1" customWidth="1"/>
    <col min="294" max="297" width="15.42578125" style="141" bestFit="1" customWidth="1"/>
    <col min="298" max="298" width="13.7109375" style="141" bestFit="1" customWidth="1"/>
    <col min="299" max="299" width="17.7109375" style="141" bestFit="1" customWidth="1"/>
    <col min="300" max="514" width="9.140625" style="141"/>
    <col min="515" max="515" width="20.42578125" style="141" bestFit="1" customWidth="1"/>
    <col min="516" max="519" width="0" style="141" hidden="1" customWidth="1"/>
    <col min="520" max="520" width="54.28515625" style="141" customWidth="1"/>
    <col min="521" max="521" width="0" style="141" hidden="1" customWidth="1"/>
    <col min="522" max="522" width="11.85546875" style="141" bestFit="1" customWidth="1"/>
    <col min="523" max="526" width="0" style="141" hidden="1" customWidth="1"/>
    <col min="527" max="527" width="10.5703125" style="141" bestFit="1" customWidth="1"/>
    <col min="528" max="528" width="0" style="141" hidden="1" customWidth="1"/>
    <col min="529" max="529" width="2.7109375" style="141" customWidth="1"/>
    <col min="530" max="530" width="0" style="141" hidden="1" customWidth="1"/>
    <col min="531" max="531" width="11.85546875" style="141" bestFit="1" customWidth="1"/>
    <col min="532" max="535" width="0" style="141" hidden="1" customWidth="1"/>
    <col min="536" max="536" width="10.5703125" style="141" bestFit="1" customWidth="1"/>
    <col min="537" max="537" width="0" style="141" hidden="1" customWidth="1"/>
    <col min="538" max="538" width="2.7109375" style="141" customWidth="1"/>
    <col min="539" max="539" width="12.42578125" style="141" bestFit="1" customWidth="1"/>
    <col min="540" max="540" width="11.85546875" style="141" bestFit="1" customWidth="1"/>
    <col min="541" max="544" width="15.42578125" style="141" bestFit="1" customWidth="1"/>
    <col min="545" max="545" width="13.7109375" style="141" bestFit="1" customWidth="1"/>
    <col min="546" max="546" width="13.28515625" style="141" bestFit="1" customWidth="1"/>
    <col min="547" max="547" width="2.7109375" style="141" customWidth="1"/>
    <col min="548" max="548" width="10.7109375" style="141" customWidth="1"/>
    <col min="549" max="549" width="11.85546875" style="141" bestFit="1" customWidth="1"/>
    <col min="550" max="553" width="15.42578125" style="141" bestFit="1" customWidth="1"/>
    <col min="554" max="554" width="13.7109375" style="141" bestFit="1" customWidth="1"/>
    <col min="555" max="555" width="17.7109375" style="141" bestFit="1" customWidth="1"/>
    <col min="556" max="770" width="9.140625" style="141"/>
    <col min="771" max="771" width="20.42578125" style="141" bestFit="1" customWidth="1"/>
    <col min="772" max="775" width="0" style="141" hidden="1" customWidth="1"/>
    <col min="776" max="776" width="54.28515625" style="141" customWidth="1"/>
    <col min="777" max="777" width="0" style="141" hidden="1" customWidth="1"/>
    <col min="778" max="778" width="11.85546875" style="141" bestFit="1" customWidth="1"/>
    <col min="779" max="782" width="0" style="141" hidden="1" customWidth="1"/>
    <col min="783" max="783" width="10.5703125" style="141" bestFit="1" customWidth="1"/>
    <col min="784" max="784" width="0" style="141" hidden="1" customWidth="1"/>
    <col min="785" max="785" width="2.7109375" style="141" customWidth="1"/>
    <col min="786" max="786" width="0" style="141" hidden="1" customWidth="1"/>
    <col min="787" max="787" width="11.85546875" style="141" bestFit="1" customWidth="1"/>
    <col min="788" max="791" width="0" style="141" hidden="1" customWidth="1"/>
    <col min="792" max="792" width="10.5703125" style="141" bestFit="1" customWidth="1"/>
    <col min="793" max="793" width="0" style="141" hidden="1" customWidth="1"/>
    <col min="794" max="794" width="2.7109375" style="141" customWidth="1"/>
    <col min="795" max="795" width="12.42578125" style="141" bestFit="1" customWidth="1"/>
    <col min="796" max="796" width="11.85546875" style="141" bestFit="1" customWidth="1"/>
    <col min="797" max="800" width="15.42578125" style="141" bestFit="1" customWidth="1"/>
    <col min="801" max="801" width="13.7109375" style="141" bestFit="1" customWidth="1"/>
    <col min="802" max="802" width="13.28515625" style="141" bestFit="1" customWidth="1"/>
    <col min="803" max="803" width="2.7109375" style="141" customWidth="1"/>
    <col min="804" max="804" width="10.7109375" style="141" customWidth="1"/>
    <col min="805" max="805" width="11.85546875" style="141" bestFit="1" customWidth="1"/>
    <col min="806" max="809" width="15.42578125" style="141" bestFit="1" customWidth="1"/>
    <col min="810" max="810" width="13.7109375" style="141" bestFit="1" customWidth="1"/>
    <col min="811" max="811" width="17.7109375" style="141" bestFit="1" customWidth="1"/>
    <col min="812" max="1026" width="9.140625" style="141"/>
    <col min="1027" max="1027" width="20.42578125" style="141" bestFit="1" customWidth="1"/>
    <col min="1028" max="1031" width="0" style="141" hidden="1" customWidth="1"/>
    <col min="1032" max="1032" width="54.28515625" style="141" customWidth="1"/>
    <col min="1033" max="1033" width="0" style="141" hidden="1" customWidth="1"/>
    <col min="1034" max="1034" width="11.85546875" style="141" bestFit="1" customWidth="1"/>
    <col min="1035" max="1038" width="0" style="141" hidden="1" customWidth="1"/>
    <col min="1039" max="1039" width="10.5703125" style="141" bestFit="1" customWidth="1"/>
    <col min="1040" max="1040" width="0" style="141" hidden="1" customWidth="1"/>
    <col min="1041" max="1041" width="2.7109375" style="141" customWidth="1"/>
    <col min="1042" max="1042" width="0" style="141" hidden="1" customWidth="1"/>
    <col min="1043" max="1043" width="11.85546875" style="141" bestFit="1" customWidth="1"/>
    <col min="1044" max="1047" width="0" style="141" hidden="1" customWidth="1"/>
    <col min="1048" max="1048" width="10.5703125" style="141" bestFit="1" customWidth="1"/>
    <col min="1049" max="1049" width="0" style="141" hidden="1" customWidth="1"/>
    <col min="1050" max="1050" width="2.7109375" style="141" customWidth="1"/>
    <col min="1051" max="1051" width="12.42578125" style="141" bestFit="1" customWidth="1"/>
    <col min="1052" max="1052" width="11.85546875" style="141" bestFit="1" customWidth="1"/>
    <col min="1053" max="1056" width="15.42578125" style="141" bestFit="1" customWidth="1"/>
    <col min="1057" max="1057" width="13.7109375" style="141" bestFit="1" customWidth="1"/>
    <col min="1058" max="1058" width="13.28515625" style="141" bestFit="1" customWidth="1"/>
    <col min="1059" max="1059" width="2.7109375" style="141" customWidth="1"/>
    <col min="1060" max="1060" width="10.7109375" style="141" customWidth="1"/>
    <col min="1061" max="1061" width="11.85546875" style="141" bestFit="1" customWidth="1"/>
    <col min="1062" max="1065" width="15.42578125" style="141" bestFit="1" customWidth="1"/>
    <col min="1066" max="1066" width="13.7109375" style="141" bestFit="1" customWidth="1"/>
    <col min="1067" max="1067" width="17.7109375" style="141" bestFit="1" customWidth="1"/>
    <col min="1068" max="1282" width="9.140625" style="141"/>
    <col min="1283" max="1283" width="20.42578125" style="141" bestFit="1" customWidth="1"/>
    <col min="1284" max="1287" width="0" style="141" hidden="1" customWidth="1"/>
    <col min="1288" max="1288" width="54.28515625" style="141" customWidth="1"/>
    <col min="1289" max="1289" width="0" style="141" hidden="1" customWidth="1"/>
    <col min="1290" max="1290" width="11.85546875" style="141" bestFit="1" customWidth="1"/>
    <col min="1291" max="1294" width="0" style="141" hidden="1" customWidth="1"/>
    <col min="1295" max="1295" width="10.5703125" style="141" bestFit="1" customWidth="1"/>
    <col min="1296" max="1296" width="0" style="141" hidden="1" customWidth="1"/>
    <col min="1297" max="1297" width="2.7109375" style="141" customWidth="1"/>
    <col min="1298" max="1298" width="0" style="141" hidden="1" customWidth="1"/>
    <col min="1299" max="1299" width="11.85546875" style="141" bestFit="1" customWidth="1"/>
    <col min="1300" max="1303" width="0" style="141" hidden="1" customWidth="1"/>
    <col min="1304" max="1304" width="10.5703125" style="141" bestFit="1" customWidth="1"/>
    <col min="1305" max="1305" width="0" style="141" hidden="1" customWidth="1"/>
    <col min="1306" max="1306" width="2.7109375" style="141" customWidth="1"/>
    <col min="1307" max="1307" width="12.42578125" style="141" bestFit="1" customWidth="1"/>
    <col min="1308" max="1308" width="11.85546875" style="141" bestFit="1" customWidth="1"/>
    <col min="1309" max="1312" width="15.42578125" style="141" bestFit="1" customWidth="1"/>
    <col min="1313" max="1313" width="13.7109375" style="141" bestFit="1" customWidth="1"/>
    <col min="1314" max="1314" width="13.28515625" style="141" bestFit="1" customWidth="1"/>
    <col min="1315" max="1315" width="2.7109375" style="141" customWidth="1"/>
    <col min="1316" max="1316" width="10.7109375" style="141" customWidth="1"/>
    <col min="1317" max="1317" width="11.85546875" style="141" bestFit="1" customWidth="1"/>
    <col min="1318" max="1321" width="15.42578125" style="141" bestFit="1" customWidth="1"/>
    <col min="1322" max="1322" width="13.7109375" style="141" bestFit="1" customWidth="1"/>
    <col min="1323" max="1323" width="17.7109375" style="141" bestFit="1" customWidth="1"/>
    <col min="1324" max="1538" width="9.140625" style="141"/>
    <col min="1539" max="1539" width="20.42578125" style="141" bestFit="1" customWidth="1"/>
    <col min="1540" max="1543" width="0" style="141" hidden="1" customWidth="1"/>
    <col min="1544" max="1544" width="54.28515625" style="141" customWidth="1"/>
    <col min="1545" max="1545" width="0" style="141" hidden="1" customWidth="1"/>
    <col min="1546" max="1546" width="11.85546875" style="141" bestFit="1" customWidth="1"/>
    <col min="1547" max="1550" width="0" style="141" hidden="1" customWidth="1"/>
    <col min="1551" max="1551" width="10.5703125" style="141" bestFit="1" customWidth="1"/>
    <col min="1552" max="1552" width="0" style="141" hidden="1" customWidth="1"/>
    <col min="1553" max="1553" width="2.7109375" style="141" customWidth="1"/>
    <col min="1554" max="1554" width="0" style="141" hidden="1" customWidth="1"/>
    <col min="1555" max="1555" width="11.85546875" style="141" bestFit="1" customWidth="1"/>
    <col min="1556" max="1559" width="0" style="141" hidden="1" customWidth="1"/>
    <col min="1560" max="1560" width="10.5703125" style="141" bestFit="1" customWidth="1"/>
    <col min="1561" max="1561" width="0" style="141" hidden="1" customWidth="1"/>
    <col min="1562" max="1562" width="2.7109375" style="141" customWidth="1"/>
    <col min="1563" max="1563" width="12.42578125" style="141" bestFit="1" customWidth="1"/>
    <col min="1564" max="1564" width="11.85546875" style="141" bestFit="1" customWidth="1"/>
    <col min="1565" max="1568" width="15.42578125" style="141" bestFit="1" customWidth="1"/>
    <col min="1569" max="1569" width="13.7109375" style="141" bestFit="1" customWidth="1"/>
    <col min="1570" max="1570" width="13.28515625" style="141" bestFit="1" customWidth="1"/>
    <col min="1571" max="1571" width="2.7109375" style="141" customWidth="1"/>
    <col min="1572" max="1572" width="10.7109375" style="141" customWidth="1"/>
    <col min="1573" max="1573" width="11.85546875" style="141" bestFit="1" customWidth="1"/>
    <col min="1574" max="1577" width="15.42578125" style="141" bestFit="1" customWidth="1"/>
    <col min="1578" max="1578" width="13.7109375" style="141" bestFit="1" customWidth="1"/>
    <col min="1579" max="1579" width="17.7109375" style="141" bestFit="1" customWidth="1"/>
    <col min="1580" max="1794" width="9.140625" style="141"/>
    <col min="1795" max="1795" width="20.42578125" style="141" bestFit="1" customWidth="1"/>
    <col min="1796" max="1799" width="0" style="141" hidden="1" customWidth="1"/>
    <col min="1800" max="1800" width="54.28515625" style="141" customWidth="1"/>
    <col min="1801" max="1801" width="0" style="141" hidden="1" customWidth="1"/>
    <col min="1802" max="1802" width="11.85546875" style="141" bestFit="1" customWidth="1"/>
    <col min="1803" max="1806" width="0" style="141" hidden="1" customWidth="1"/>
    <col min="1807" max="1807" width="10.5703125" style="141" bestFit="1" customWidth="1"/>
    <col min="1808" max="1808" width="0" style="141" hidden="1" customWidth="1"/>
    <col min="1809" max="1809" width="2.7109375" style="141" customWidth="1"/>
    <col min="1810" max="1810" width="0" style="141" hidden="1" customWidth="1"/>
    <col min="1811" max="1811" width="11.85546875" style="141" bestFit="1" customWidth="1"/>
    <col min="1812" max="1815" width="0" style="141" hidden="1" customWidth="1"/>
    <col min="1816" max="1816" width="10.5703125" style="141" bestFit="1" customWidth="1"/>
    <col min="1817" max="1817" width="0" style="141" hidden="1" customWidth="1"/>
    <col min="1818" max="1818" width="2.7109375" style="141" customWidth="1"/>
    <col min="1819" max="1819" width="12.42578125" style="141" bestFit="1" customWidth="1"/>
    <col min="1820" max="1820" width="11.85546875" style="141" bestFit="1" customWidth="1"/>
    <col min="1821" max="1824" width="15.42578125" style="141" bestFit="1" customWidth="1"/>
    <col min="1825" max="1825" width="13.7109375" style="141" bestFit="1" customWidth="1"/>
    <col min="1826" max="1826" width="13.28515625" style="141" bestFit="1" customWidth="1"/>
    <col min="1827" max="1827" width="2.7109375" style="141" customWidth="1"/>
    <col min="1828" max="1828" width="10.7109375" style="141" customWidth="1"/>
    <col min="1829" max="1829" width="11.85546875" style="141" bestFit="1" customWidth="1"/>
    <col min="1830" max="1833" width="15.42578125" style="141" bestFit="1" customWidth="1"/>
    <col min="1834" max="1834" width="13.7109375" style="141" bestFit="1" customWidth="1"/>
    <col min="1835" max="1835" width="17.7109375" style="141" bestFit="1" customWidth="1"/>
    <col min="1836" max="2050" width="9.140625" style="141"/>
    <col min="2051" max="2051" width="20.42578125" style="141" bestFit="1" customWidth="1"/>
    <col min="2052" max="2055" width="0" style="141" hidden="1" customWidth="1"/>
    <col min="2056" max="2056" width="54.28515625" style="141" customWidth="1"/>
    <col min="2057" max="2057" width="0" style="141" hidden="1" customWidth="1"/>
    <col min="2058" max="2058" width="11.85546875" style="141" bestFit="1" customWidth="1"/>
    <col min="2059" max="2062" width="0" style="141" hidden="1" customWidth="1"/>
    <col min="2063" max="2063" width="10.5703125" style="141" bestFit="1" customWidth="1"/>
    <col min="2064" max="2064" width="0" style="141" hidden="1" customWidth="1"/>
    <col min="2065" max="2065" width="2.7109375" style="141" customWidth="1"/>
    <col min="2066" max="2066" width="0" style="141" hidden="1" customWidth="1"/>
    <col min="2067" max="2067" width="11.85546875" style="141" bestFit="1" customWidth="1"/>
    <col min="2068" max="2071" width="0" style="141" hidden="1" customWidth="1"/>
    <col min="2072" max="2072" width="10.5703125" style="141" bestFit="1" customWidth="1"/>
    <col min="2073" max="2073" width="0" style="141" hidden="1" customWidth="1"/>
    <col min="2074" max="2074" width="2.7109375" style="141" customWidth="1"/>
    <col min="2075" max="2075" width="12.42578125" style="141" bestFit="1" customWidth="1"/>
    <col min="2076" max="2076" width="11.85546875" style="141" bestFit="1" customWidth="1"/>
    <col min="2077" max="2080" width="15.42578125" style="141" bestFit="1" customWidth="1"/>
    <col min="2081" max="2081" width="13.7109375" style="141" bestFit="1" customWidth="1"/>
    <col min="2082" max="2082" width="13.28515625" style="141" bestFit="1" customWidth="1"/>
    <col min="2083" max="2083" width="2.7109375" style="141" customWidth="1"/>
    <col min="2084" max="2084" width="10.7109375" style="141" customWidth="1"/>
    <col min="2085" max="2085" width="11.85546875" style="141" bestFit="1" customWidth="1"/>
    <col min="2086" max="2089" width="15.42578125" style="141" bestFit="1" customWidth="1"/>
    <col min="2090" max="2090" width="13.7109375" style="141" bestFit="1" customWidth="1"/>
    <col min="2091" max="2091" width="17.7109375" style="141" bestFit="1" customWidth="1"/>
    <col min="2092" max="2306" width="9.140625" style="141"/>
    <col min="2307" max="2307" width="20.42578125" style="141" bestFit="1" customWidth="1"/>
    <col min="2308" max="2311" width="0" style="141" hidden="1" customWidth="1"/>
    <col min="2312" max="2312" width="54.28515625" style="141" customWidth="1"/>
    <col min="2313" max="2313" width="0" style="141" hidden="1" customWidth="1"/>
    <col min="2314" max="2314" width="11.85546875" style="141" bestFit="1" customWidth="1"/>
    <col min="2315" max="2318" width="0" style="141" hidden="1" customWidth="1"/>
    <col min="2319" max="2319" width="10.5703125" style="141" bestFit="1" customWidth="1"/>
    <col min="2320" max="2320" width="0" style="141" hidden="1" customWidth="1"/>
    <col min="2321" max="2321" width="2.7109375" style="141" customWidth="1"/>
    <col min="2322" max="2322" width="0" style="141" hidden="1" customWidth="1"/>
    <col min="2323" max="2323" width="11.85546875" style="141" bestFit="1" customWidth="1"/>
    <col min="2324" max="2327" width="0" style="141" hidden="1" customWidth="1"/>
    <col min="2328" max="2328" width="10.5703125" style="141" bestFit="1" customWidth="1"/>
    <col min="2329" max="2329" width="0" style="141" hidden="1" customWidth="1"/>
    <col min="2330" max="2330" width="2.7109375" style="141" customWidth="1"/>
    <col min="2331" max="2331" width="12.42578125" style="141" bestFit="1" customWidth="1"/>
    <col min="2332" max="2332" width="11.85546875" style="141" bestFit="1" customWidth="1"/>
    <col min="2333" max="2336" width="15.42578125" style="141" bestFit="1" customWidth="1"/>
    <col min="2337" max="2337" width="13.7109375" style="141" bestFit="1" customWidth="1"/>
    <col min="2338" max="2338" width="13.28515625" style="141" bestFit="1" customWidth="1"/>
    <col min="2339" max="2339" width="2.7109375" style="141" customWidth="1"/>
    <col min="2340" max="2340" width="10.7109375" style="141" customWidth="1"/>
    <col min="2341" max="2341" width="11.85546875" style="141" bestFit="1" customWidth="1"/>
    <col min="2342" max="2345" width="15.42578125" style="141" bestFit="1" customWidth="1"/>
    <col min="2346" max="2346" width="13.7109375" style="141" bestFit="1" customWidth="1"/>
    <col min="2347" max="2347" width="17.7109375" style="141" bestFit="1" customWidth="1"/>
    <col min="2348" max="2562" width="9.140625" style="141"/>
    <col min="2563" max="2563" width="20.42578125" style="141" bestFit="1" customWidth="1"/>
    <col min="2564" max="2567" width="0" style="141" hidden="1" customWidth="1"/>
    <col min="2568" max="2568" width="54.28515625" style="141" customWidth="1"/>
    <col min="2569" max="2569" width="0" style="141" hidden="1" customWidth="1"/>
    <col min="2570" max="2570" width="11.85546875" style="141" bestFit="1" customWidth="1"/>
    <col min="2571" max="2574" width="0" style="141" hidden="1" customWidth="1"/>
    <col min="2575" max="2575" width="10.5703125" style="141" bestFit="1" customWidth="1"/>
    <col min="2576" max="2576" width="0" style="141" hidden="1" customWidth="1"/>
    <col min="2577" max="2577" width="2.7109375" style="141" customWidth="1"/>
    <col min="2578" max="2578" width="0" style="141" hidden="1" customWidth="1"/>
    <col min="2579" max="2579" width="11.85546875" style="141" bestFit="1" customWidth="1"/>
    <col min="2580" max="2583" width="0" style="141" hidden="1" customWidth="1"/>
    <col min="2584" max="2584" width="10.5703125" style="141" bestFit="1" customWidth="1"/>
    <col min="2585" max="2585" width="0" style="141" hidden="1" customWidth="1"/>
    <col min="2586" max="2586" width="2.7109375" style="141" customWidth="1"/>
    <col min="2587" max="2587" width="12.42578125" style="141" bestFit="1" customWidth="1"/>
    <col min="2588" max="2588" width="11.85546875" style="141" bestFit="1" customWidth="1"/>
    <col min="2589" max="2592" width="15.42578125" style="141" bestFit="1" customWidth="1"/>
    <col min="2593" max="2593" width="13.7109375" style="141" bestFit="1" customWidth="1"/>
    <col min="2594" max="2594" width="13.28515625" style="141" bestFit="1" customWidth="1"/>
    <col min="2595" max="2595" width="2.7109375" style="141" customWidth="1"/>
    <col min="2596" max="2596" width="10.7109375" style="141" customWidth="1"/>
    <col min="2597" max="2597" width="11.85546875" style="141" bestFit="1" customWidth="1"/>
    <col min="2598" max="2601" width="15.42578125" style="141" bestFit="1" customWidth="1"/>
    <col min="2602" max="2602" width="13.7109375" style="141" bestFit="1" customWidth="1"/>
    <col min="2603" max="2603" width="17.7109375" style="141" bestFit="1" customWidth="1"/>
    <col min="2604" max="2818" width="9.140625" style="141"/>
    <col min="2819" max="2819" width="20.42578125" style="141" bestFit="1" customWidth="1"/>
    <col min="2820" max="2823" width="0" style="141" hidden="1" customWidth="1"/>
    <col min="2824" max="2824" width="54.28515625" style="141" customWidth="1"/>
    <col min="2825" max="2825" width="0" style="141" hidden="1" customWidth="1"/>
    <col min="2826" max="2826" width="11.85546875" style="141" bestFit="1" customWidth="1"/>
    <col min="2827" max="2830" width="0" style="141" hidden="1" customWidth="1"/>
    <col min="2831" max="2831" width="10.5703125" style="141" bestFit="1" customWidth="1"/>
    <col min="2832" max="2832" width="0" style="141" hidden="1" customWidth="1"/>
    <col min="2833" max="2833" width="2.7109375" style="141" customWidth="1"/>
    <col min="2834" max="2834" width="0" style="141" hidden="1" customWidth="1"/>
    <col min="2835" max="2835" width="11.85546875" style="141" bestFit="1" customWidth="1"/>
    <col min="2836" max="2839" width="0" style="141" hidden="1" customWidth="1"/>
    <col min="2840" max="2840" width="10.5703125" style="141" bestFit="1" customWidth="1"/>
    <col min="2841" max="2841" width="0" style="141" hidden="1" customWidth="1"/>
    <col min="2842" max="2842" width="2.7109375" style="141" customWidth="1"/>
    <col min="2843" max="2843" width="12.42578125" style="141" bestFit="1" customWidth="1"/>
    <col min="2844" max="2844" width="11.85546875" style="141" bestFit="1" customWidth="1"/>
    <col min="2845" max="2848" width="15.42578125" style="141" bestFit="1" customWidth="1"/>
    <col min="2849" max="2849" width="13.7109375" style="141" bestFit="1" customWidth="1"/>
    <col min="2850" max="2850" width="13.28515625" style="141" bestFit="1" customWidth="1"/>
    <col min="2851" max="2851" width="2.7109375" style="141" customWidth="1"/>
    <col min="2852" max="2852" width="10.7109375" style="141" customWidth="1"/>
    <col min="2853" max="2853" width="11.85546875" style="141" bestFit="1" customWidth="1"/>
    <col min="2854" max="2857" width="15.42578125" style="141" bestFit="1" customWidth="1"/>
    <col min="2858" max="2858" width="13.7109375" style="141" bestFit="1" customWidth="1"/>
    <col min="2859" max="2859" width="17.7109375" style="141" bestFit="1" customWidth="1"/>
    <col min="2860" max="3074" width="9.140625" style="141"/>
    <col min="3075" max="3075" width="20.42578125" style="141" bestFit="1" customWidth="1"/>
    <col min="3076" max="3079" width="0" style="141" hidden="1" customWidth="1"/>
    <col min="3080" max="3080" width="54.28515625" style="141" customWidth="1"/>
    <col min="3081" max="3081" width="0" style="141" hidden="1" customWidth="1"/>
    <col min="3082" max="3082" width="11.85546875" style="141" bestFit="1" customWidth="1"/>
    <col min="3083" max="3086" width="0" style="141" hidden="1" customWidth="1"/>
    <col min="3087" max="3087" width="10.5703125" style="141" bestFit="1" customWidth="1"/>
    <col min="3088" max="3088" width="0" style="141" hidden="1" customWidth="1"/>
    <col min="3089" max="3089" width="2.7109375" style="141" customWidth="1"/>
    <col min="3090" max="3090" width="0" style="141" hidden="1" customWidth="1"/>
    <col min="3091" max="3091" width="11.85546875" style="141" bestFit="1" customWidth="1"/>
    <col min="3092" max="3095" width="0" style="141" hidden="1" customWidth="1"/>
    <col min="3096" max="3096" width="10.5703125" style="141" bestFit="1" customWidth="1"/>
    <col min="3097" max="3097" width="0" style="141" hidden="1" customWidth="1"/>
    <col min="3098" max="3098" width="2.7109375" style="141" customWidth="1"/>
    <col min="3099" max="3099" width="12.42578125" style="141" bestFit="1" customWidth="1"/>
    <col min="3100" max="3100" width="11.85546875" style="141" bestFit="1" customWidth="1"/>
    <col min="3101" max="3104" width="15.42578125" style="141" bestFit="1" customWidth="1"/>
    <col min="3105" max="3105" width="13.7109375" style="141" bestFit="1" customWidth="1"/>
    <col min="3106" max="3106" width="13.28515625" style="141" bestFit="1" customWidth="1"/>
    <col min="3107" max="3107" width="2.7109375" style="141" customWidth="1"/>
    <col min="3108" max="3108" width="10.7109375" style="141" customWidth="1"/>
    <col min="3109" max="3109" width="11.85546875" style="141" bestFit="1" customWidth="1"/>
    <col min="3110" max="3113" width="15.42578125" style="141" bestFit="1" customWidth="1"/>
    <col min="3114" max="3114" width="13.7109375" style="141" bestFit="1" customWidth="1"/>
    <col min="3115" max="3115" width="17.7109375" style="141" bestFit="1" customWidth="1"/>
    <col min="3116" max="3330" width="9.140625" style="141"/>
    <col min="3331" max="3331" width="20.42578125" style="141" bestFit="1" customWidth="1"/>
    <col min="3332" max="3335" width="0" style="141" hidden="1" customWidth="1"/>
    <col min="3336" max="3336" width="54.28515625" style="141" customWidth="1"/>
    <col min="3337" max="3337" width="0" style="141" hidden="1" customWidth="1"/>
    <col min="3338" max="3338" width="11.85546875" style="141" bestFit="1" customWidth="1"/>
    <col min="3339" max="3342" width="0" style="141" hidden="1" customWidth="1"/>
    <col min="3343" max="3343" width="10.5703125" style="141" bestFit="1" customWidth="1"/>
    <col min="3344" max="3344" width="0" style="141" hidden="1" customWidth="1"/>
    <col min="3345" max="3345" width="2.7109375" style="141" customWidth="1"/>
    <col min="3346" max="3346" width="0" style="141" hidden="1" customWidth="1"/>
    <col min="3347" max="3347" width="11.85546875" style="141" bestFit="1" customWidth="1"/>
    <col min="3348" max="3351" width="0" style="141" hidden="1" customWidth="1"/>
    <col min="3352" max="3352" width="10.5703125" style="141" bestFit="1" customWidth="1"/>
    <col min="3353" max="3353" width="0" style="141" hidden="1" customWidth="1"/>
    <col min="3354" max="3354" width="2.7109375" style="141" customWidth="1"/>
    <col min="3355" max="3355" width="12.42578125" style="141" bestFit="1" customWidth="1"/>
    <col min="3356" max="3356" width="11.85546875" style="141" bestFit="1" customWidth="1"/>
    <col min="3357" max="3360" width="15.42578125" style="141" bestFit="1" customWidth="1"/>
    <col min="3361" max="3361" width="13.7109375" style="141" bestFit="1" customWidth="1"/>
    <col min="3362" max="3362" width="13.28515625" style="141" bestFit="1" customWidth="1"/>
    <col min="3363" max="3363" width="2.7109375" style="141" customWidth="1"/>
    <col min="3364" max="3364" width="10.7109375" style="141" customWidth="1"/>
    <col min="3365" max="3365" width="11.85546875" style="141" bestFit="1" customWidth="1"/>
    <col min="3366" max="3369" width="15.42578125" style="141" bestFit="1" customWidth="1"/>
    <col min="3370" max="3370" width="13.7109375" style="141" bestFit="1" customWidth="1"/>
    <col min="3371" max="3371" width="17.7109375" style="141" bestFit="1" customWidth="1"/>
    <col min="3372" max="3586" width="9.140625" style="141"/>
    <col min="3587" max="3587" width="20.42578125" style="141" bestFit="1" customWidth="1"/>
    <col min="3588" max="3591" width="0" style="141" hidden="1" customWidth="1"/>
    <col min="3592" max="3592" width="54.28515625" style="141" customWidth="1"/>
    <col min="3593" max="3593" width="0" style="141" hidden="1" customWidth="1"/>
    <col min="3594" max="3594" width="11.85546875" style="141" bestFit="1" customWidth="1"/>
    <col min="3595" max="3598" width="0" style="141" hidden="1" customWidth="1"/>
    <col min="3599" max="3599" width="10.5703125" style="141" bestFit="1" customWidth="1"/>
    <col min="3600" max="3600" width="0" style="141" hidden="1" customWidth="1"/>
    <col min="3601" max="3601" width="2.7109375" style="141" customWidth="1"/>
    <col min="3602" max="3602" width="0" style="141" hidden="1" customWidth="1"/>
    <col min="3603" max="3603" width="11.85546875" style="141" bestFit="1" customWidth="1"/>
    <col min="3604" max="3607" width="0" style="141" hidden="1" customWidth="1"/>
    <col min="3608" max="3608" width="10.5703125" style="141" bestFit="1" customWidth="1"/>
    <col min="3609" max="3609" width="0" style="141" hidden="1" customWidth="1"/>
    <col min="3610" max="3610" width="2.7109375" style="141" customWidth="1"/>
    <col min="3611" max="3611" width="12.42578125" style="141" bestFit="1" customWidth="1"/>
    <col min="3612" max="3612" width="11.85546875" style="141" bestFit="1" customWidth="1"/>
    <col min="3613" max="3616" width="15.42578125" style="141" bestFit="1" customWidth="1"/>
    <col min="3617" max="3617" width="13.7109375" style="141" bestFit="1" customWidth="1"/>
    <col min="3618" max="3618" width="13.28515625" style="141" bestFit="1" customWidth="1"/>
    <col min="3619" max="3619" width="2.7109375" style="141" customWidth="1"/>
    <col min="3620" max="3620" width="10.7109375" style="141" customWidth="1"/>
    <col min="3621" max="3621" width="11.85546875" style="141" bestFit="1" customWidth="1"/>
    <col min="3622" max="3625" width="15.42578125" style="141" bestFit="1" customWidth="1"/>
    <col min="3626" max="3626" width="13.7109375" style="141" bestFit="1" customWidth="1"/>
    <col min="3627" max="3627" width="17.7109375" style="141" bestFit="1" customWidth="1"/>
    <col min="3628" max="3842" width="9.140625" style="141"/>
    <col min="3843" max="3843" width="20.42578125" style="141" bestFit="1" customWidth="1"/>
    <col min="3844" max="3847" width="0" style="141" hidden="1" customWidth="1"/>
    <col min="3848" max="3848" width="54.28515625" style="141" customWidth="1"/>
    <col min="3849" max="3849" width="0" style="141" hidden="1" customWidth="1"/>
    <col min="3850" max="3850" width="11.85546875" style="141" bestFit="1" customWidth="1"/>
    <col min="3851" max="3854" width="0" style="141" hidden="1" customWidth="1"/>
    <col min="3855" max="3855" width="10.5703125" style="141" bestFit="1" customWidth="1"/>
    <col min="3856" max="3856" width="0" style="141" hidden="1" customWidth="1"/>
    <col min="3857" max="3857" width="2.7109375" style="141" customWidth="1"/>
    <col min="3858" max="3858" width="0" style="141" hidden="1" customWidth="1"/>
    <col min="3859" max="3859" width="11.85546875" style="141" bestFit="1" customWidth="1"/>
    <col min="3860" max="3863" width="0" style="141" hidden="1" customWidth="1"/>
    <col min="3864" max="3864" width="10.5703125" style="141" bestFit="1" customWidth="1"/>
    <col min="3865" max="3865" width="0" style="141" hidden="1" customWidth="1"/>
    <col min="3866" max="3866" width="2.7109375" style="141" customWidth="1"/>
    <col min="3867" max="3867" width="12.42578125" style="141" bestFit="1" customWidth="1"/>
    <col min="3868" max="3868" width="11.85546875" style="141" bestFit="1" customWidth="1"/>
    <col min="3869" max="3872" width="15.42578125" style="141" bestFit="1" customWidth="1"/>
    <col min="3873" max="3873" width="13.7109375" style="141" bestFit="1" customWidth="1"/>
    <col min="3874" max="3874" width="13.28515625" style="141" bestFit="1" customWidth="1"/>
    <col min="3875" max="3875" width="2.7109375" style="141" customWidth="1"/>
    <col min="3876" max="3876" width="10.7109375" style="141" customWidth="1"/>
    <col min="3877" max="3877" width="11.85546875" style="141" bestFit="1" customWidth="1"/>
    <col min="3878" max="3881" width="15.42578125" style="141" bestFit="1" customWidth="1"/>
    <col min="3882" max="3882" width="13.7109375" style="141" bestFit="1" customWidth="1"/>
    <col min="3883" max="3883" width="17.7109375" style="141" bestFit="1" customWidth="1"/>
    <col min="3884" max="4098" width="9.140625" style="141"/>
    <col min="4099" max="4099" width="20.42578125" style="141" bestFit="1" customWidth="1"/>
    <col min="4100" max="4103" width="0" style="141" hidden="1" customWidth="1"/>
    <col min="4104" max="4104" width="54.28515625" style="141" customWidth="1"/>
    <col min="4105" max="4105" width="0" style="141" hidden="1" customWidth="1"/>
    <col min="4106" max="4106" width="11.85546875" style="141" bestFit="1" customWidth="1"/>
    <col min="4107" max="4110" width="0" style="141" hidden="1" customWidth="1"/>
    <col min="4111" max="4111" width="10.5703125" style="141" bestFit="1" customWidth="1"/>
    <col min="4112" max="4112" width="0" style="141" hidden="1" customWidth="1"/>
    <col min="4113" max="4113" width="2.7109375" style="141" customWidth="1"/>
    <col min="4114" max="4114" width="0" style="141" hidden="1" customWidth="1"/>
    <col min="4115" max="4115" width="11.85546875" style="141" bestFit="1" customWidth="1"/>
    <col min="4116" max="4119" width="0" style="141" hidden="1" customWidth="1"/>
    <col min="4120" max="4120" width="10.5703125" style="141" bestFit="1" customWidth="1"/>
    <col min="4121" max="4121" width="0" style="141" hidden="1" customWidth="1"/>
    <col min="4122" max="4122" width="2.7109375" style="141" customWidth="1"/>
    <col min="4123" max="4123" width="12.42578125" style="141" bestFit="1" customWidth="1"/>
    <col min="4124" max="4124" width="11.85546875" style="141" bestFit="1" customWidth="1"/>
    <col min="4125" max="4128" width="15.42578125" style="141" bestFit="1" customWidth="1"/>
    <col min="4129" max="4129" width="13.7109375" style="141" bestFit="1" customWidth="1"/>
    <col min="4130" max="4130" width="13.28515625" style="141" bestFit="1" customWidth="1"/>
    <col min="4131" max="4131" width="2.7109375" style="141" customWidth="1"/>
    <col min="4132" max="4132" width="10.7109375" style="141" customWidth="1"/>
    <col min="4133" max="4133" width="11.85546875" style="141" bestFit="1" customWidth="1"/>
    <col min="4134" max="4137" width="15.42578125" style="141" bestFit="1" customWidth="1"/>
    <col min="4138" max="4138" width="13.7109375" style="141" bestFit="1" customWidth="1"/>
    <col min="4139" max="4139" width="17.7109375" style="141" bestFit="1" customWidth="1"/>
    <col min="4140" max="4354" width="9.140625" style="141"/>
    <col min="4355" max="4355" width="20.42578125" style="141" bestFit="1" customWidth="1"/>
    <col min="4356" max="4359" width="0" style="141" hidden="1" customWidth="1"/>
    <col min="4360" max="4360" width="54.28515625" style="141" customWidth="1"/>
    <col min="4361" max="4361" width="0" style="141" hidden="1" customWidth="1"/>
    <col min="4362" max="4362" width="11.85546875" style="141" bestFit="1" customWidth="1"/>
    <col min="4363" max="4366" width="0" style="141" hidden="1" customWidth="1"/>
    <col min="4367" max="4367" width="10.5703125" style="141" bestFit="1" customWidth="1"/>
    <col min="4368" max="4368" width="0" style="141" hidden="1" customWidth="1"/>
    <col min="4369" max="4369" width="2.7109375" style="141" customWidth="1"/>
    <col min="4370" max="4370" width="0" style="141" hidden="1" customWidth="1"/>
    <col min="4371" max="4371" width="11.85546875" style="141" bestFit="1" customWidth="1"/>
    <col min="4372" max="4375" width="0" style="141" hidden="1" customWidth="1"/>
    <col min="4376" max="4376" width="10.5703125" style="141" bestFit="1" customWidth="1"/>
    <col min="4377" max="4377" width="0" style="141" hidden="1" customWidth="1"/>
    <col min="4378" max="4378" width="2.7109375" style="141" customWidth="1"/>
    <col min="4379" max="4379" width="12.42578125" style="141" bestFit="1" customWidth="1"/>
    <col min="4380" max="4380" width="11.85546875" style="141" bestFit="1" customWidth="1"/>
    <col min="4381" max="4384" width="15.42578125" style="141" bestFit="1" customWidth="1"/>
    <col min="4385" max="4385" width="13.7109375" style="141" bestFit="1" customWidth="1"/>
    <col min="4386" max="4386" width="13.28515625" style="141" bestFit="1" customWidth="1"/>
    <col min="4387" max="4387" width="2.7109375" style="141" customWidth="1"/>
    <col min="4388" max="4388" width="10.7109375" style="141" customWidth="1"/>
    <col min="4389" max="4389" width="11.85546875" style="141" bestFit="1" customWidth="1"/>
    <col min="4390" max="4393" width="15.42578125" style="141" bestFit="1" customWidth="1"/>
    <col min="4394" max="4394" width="13.7109375" style="141" bestFit="1" customWidth="1"/>
    <col min="4395" max="4395" width="17.7109375" style="141" bestFit="1" customWidth="1"/>
    <col min="4396" max="4610" width="9.140625" style="141"/>
    <col min="4611" max="4611" width="20.42578125" style="141" bestFit="1" customWidth="1"/>
    <col min="4612" max="4615" width="0" style="141" hidden="1" customWidth="1"/>
    <col min="4616" max="4616" width="54.28515625" style="141" customWidth="1"/>
    <col min="4617" max="4617" width="0" style="141" hidden="1" customWidth="1"/>
    <col min="4618" max="4618" width="11.85546875" style="141" bestFit="1" customWidth="1"/>
    <col min="4619" max="4622" width="0" style="141" hidden="1" customWidth="1"/>
    <col min="4623" max="4623" width="10.5703125" style="141" bestFit="1" customWidth="1"/>
    <col min="4624" max="4624" width="0" style="141" hidden="1" customWidth="1"/>
    <col min="4625" max="4625" width="2.7109375" style="141" customWidth="1"/>
    <col min="4626" max="4626" width="0" style="141" hidden="1" customWidth="1"/>
    <col min="4627" max="4627" width="11.85546875" style="141" bestFit="1" customWidth="1"/>
    <col min="4628" max="4631" width="0" style="141" hidden="1" customWidth="1"/>
    <col min="4632" max="4632" width="10.5703125" style="141" bestFit="1" customWidth="1"/>
    <col min="4633" max="4633" width="0" style="141" hidden="1" customWidth="1"/>
    <col min="4634" max="4634" width="2.7109375" style="141" customWidth="1"/>
    <col min="4635" max="4635" width="12.42578125" style="141" bestFit="1" customWidth="1"/>
    <col min="4636" max="4636" width="11.85546875" style="141" bestFit="1" customWidth="1"/>
    <col min="4637" max="4640" width="15.42578125" style="141" bestFit="1" customWidth="1"/>
    <col min="4641" max="4641" width="13.7109375" style="141" bestFit="1" customWidth="1"/>
    <col min="4642" max="4642" width="13.28515625" style="141" bestFit="1" customWidth="1"/>
    <col min="4643" max="4643" width="2.7109375" style="141" customWidth="1"/>
    <col min="4644" max="4644" width="10.7109375" style="141" customWidth="1"/>
    <col min="4645" max="4645" width="11.85546875" style="141" bestFit="1" customWidth="1"/>
    <col min="4646" max="4649" width="15.42578125" style="141" bestFit="1" customWidth="1"/>
    <col min="4650" max="4650" width="13.7109375" style="141" bestFit="1" customWidth="1"/>
    <col min="4651" max="4651" width="17.7109375" style="141" bestFit="1" customWidth="1"/>
    <col min="4652" max="4866" width="9.140625" style="141"/>
    <col min="4867" max="4867" width="20.42578125" style="141" bestFit="1" customWidth="1"/>
    <col min="4868" max="4871" width="0" style="141" hidden="1" customWidth="1"/>
    <col min="4872" max="4872" width="54.28515625" style="141" customWidth="1"/>
    <col min="4873" max="4873" width="0" style="141" hidden="1" customWidth="1"/>
    <col min="4874" max="4874" width="11.85546875" style="141" bestFit="1" customWidth="1"/>
    <col min="4875" max="4878" width="0" style="141" hidden="1" customWidth="1"/>
    <col min="4879" max="4879" width="10.5703125" style="141" bestFit="1" customWidth="1"/>
    <col min="4880" max="4880" width="0" style="141" hidden="1" customWidth="1"/>
    <col min="4881" max="4881" width="2.7109375" style="141" customWidth="1"/>
    <col min="4882" max="4882" width="0" style="141" hidden="1" customWidth="1"/>
    <col min="4883" max="4883" width="11.85546875" style="141" bestFit="1" customWidth="1"/>
    <col min="4884" max="4887" width="0" style="141" hidden="1" customWidth="1"/>
    <col min="4888" max="4888" width="10.5703125" style="141" bestFit="1" customWidth="1"/>
    <col min="4889" max="4889" width="0" style="141" hidden="1" customWidth="1"/>
    <col min="4890" max="4890" width="2.7109375" style="141" customWidth="1"/>
    <col min="4891" max="4891" width="12.42578125" style="141" bestFit="1" customWidth="1"/>
    <col min="4892" max="4892" width="11.85546875" style="141" bestFit="1" customWidth="1"/>
    <col min="4893" max="4896" width="15.42578125" style="141" bestFit="1" customWidth="1"/>
    <col min="4897" max="4897" width="13.7109375" style="141" bestFit="1" customWidth="1"/>
    <col min="4898" max="4898" width="13.28515625" style="141" bestFit="1" customWidth="1"/>
    <col min="4899" max="4899" width="2.7109375" style="141" customWidth="1"/>
    <col min="4900" max="4900" width="10.7109375" style="141" customWidth="1"/>
    <col min="4901" max="4901" width="11.85546875" style="141" bestFit="1" customWidth="1"/>
    <col min="4902" max="4905" width="15.42578125" style="141" bestFit="1" customWidth="1"/>
    <col min="4906" max="4906" width="13.7109375" style="141" bestFit="1" customWidth="1"/>
    <col min="4907" max="4907" width="17.7109375" style="141" bestFit="1" customWidth="1"/>
    <col min="4908" max="5122" width="9.140625" style="141"/>
    <col min="5123" max="5123" width="20.42578125" style="141" bestFit="1" customWidth="1"/>
    <col min="5124" max="5127" width="0" style="141" hidden="1" customWidth="1"/>
    <col min="5128" max="5128" width="54.28515625" style="141" customWidth="1"/>
    <col min="5129" max="5129" width="0" style="141" hidden="1" customWidth="1"/>
    <col min="5130" max="5130" width="11.85546875" style="141" bestFit="1" customWidth="1"/>
    <col min="5131" max="5134" width="0" style="141" hidden="1" customWidth="1"/>
    <col min="5135" max="5135" width="10.5703125" style="141" bestFit="1" customWidth="1"/>
    <col min="5136" max="5136" width="0" style="141" hidden="1" customWidth="1"/>
    <col min="5137" max="5137" width="2.7109375" style="141" customWidth="1"/>
    <col min="5138" max="5138" width="0" style="141" hidden="1" customWidth="1"/>
    <col min="5139" max="5139" width="11.85546875" style="141" bestFit="1" customWidth="1"/>
    <col min="5140" max="5143" width="0" style="141" hidden="1" customWidth="1"/>
    <col min="5144" max="5144" width="10.5703125" style="141" bestFit="1" customWidth="1"/>
    <col min="5145" max="5145" width="0" style="141" hidden="1" customWidth="1"/>
    <col min="5146" max="5146" width="2.7109375" style="141" customWidth="1"/>
    <col min="5147" max="5147" width="12.42578125" style="141" bestFit="1" customWidth="1"/>
    <col min="5148" max="5148" width="11.85546875" style="141" bestFit="1" customWidth="1"/>
    <col min="5149" max="5152" width="15.42578125" style="141" bestFit="1" customWidth="1"/>
    <col min="5153" max="5153" width="13.7109375" style="141" bestFit="1" customWidth="1"/>
    <col min="5154" max="5154" width="13.28515625" style="141" bestFit="1" customWidth="1"/>
    <col min="5155" max="5155" width="2.7109375" style="141" customWidth="1"/>
    <col min="5156" max="5156" width="10.7109375" style="141" customWidth="1"/>
    <col min="5157" max="5157" width="11.85546875" style="141" bestFit="1" customWidth="1"/>
    <col min="5158" max="5161" width="15.42578125" style="141" bestFit="1" customWidth="1"/>
    <col min="5162" max="5162" width="13.7109375" style="141" bestFit="1" customWidth="1"/>
    <col min="5163" max="5163" width="17.7109375" style="141" bestFit="1" customWidth="1"/>
    <col min="5164" max="5378" width="9.140625" style="141"/>
    <col min="5379" max="5379" width="20.42578125" style="141" bestFit="1" customWidth="1"/>
    <col min="5380" max="5383" width="0" style="141" hidden="1" customWidth="1"/>
    <col min="5384" max="5384" width="54.28515625" style="141" customWidth="1"/>
    <col min="5385" max="5385" width="0" style="141" hidden="1" customWidth="1"/>
    <col min="5386" max="5386" width="11.85546875" style="141" bestFit="1" customWidth="1"/>
    <col min="5387" max="5390" width="0" style="141" hidden="1" customWidth="1"/>
    <col min="5391" max="5391" width="10.5703125" style="141" bestFit="1" customWidth="1"/>
    <col min="5392" max="5392" width="0" style="141" hidden="1" customWidth="1"/>
    <col min="5393" max="5393" width="2.7109375" style="141" customWidth="1"/>
    <col min="5394" max="5394" width="0" style="141" hidden="1" customWidth="1"/>
    <col min="5395" max="5395" width="11.85546875" style="141" bestFit="1" customWidth="1"/>
    <col min="5396" max="5399" width="0" style="141" hidden="1" customWidth="1"/>
    <col min="5400" max="5400" width="10.5703125" style="141" bestFit="1" customWidth="1"/>
    <col min="5401" max="5401" width="0" style="141" hidden="1" customWidth="1"/>
    <col min="5402" max="5402" width="2.7109375" style="141" customWidth="1"/>
    <col min="5403" max="5403" width="12.42578125" style="141" bestFit="1" customWidth="1"/>
    <col min="5404" max="5404" width="11.85546875" style="141" bestFit="1" customWidth="1"/>
    <col min="5405" max="5408" width="15.42578125" style="141" bestFit="1" customWidth="1"/>
    <col min="5409" max="5409" width="13.7109375" style="141" bestFit="1" customWidth="1"/>
    <col min="5410" max="5410" width="13.28515625" style="141" bestFit="1" customWidth="1"/>
    <col min="5411" max="5411" width="2.7109375" style="141" customWidth="1"/>
    <col min="5412" max="5412" width="10.7109375" style="141" customWidth="1"/>
    <col min="5413" max="5413" width="11.85546875" style="141" bestFit="1" customWidth="1"/>
    <col min="5414" max="5417" width="15.42578125" style="141" bestFit="1" customWidth="1"/>
    <col min="5418" max="5418" width="13.7109375" style="141" bestFit="1" customWidth="1"/>
    <col min="5419" max="5419" width="17.7109375" style="141" bestFit="1" customWidth="1"/>
    <col min="5420" max="5634" width="9.140625" style="141"/>
    <col min="5635" max="5635" width="20.42578125" style="141" bestFit="1" customWidth="1"/>
    <col min="5636" max="5639" width="0" style="141" hidden="1" customWidth="1"/>
    <col min="5640" max="5640" width="54.28515625" style="141" customWidth="1"/>
    <col min="5641" max="5641" width="0" style="141" hidden="1" customWidth="1"/>
    <col min="5642" max="5642" width="11.85546875" style="141" bestFit="1" customWidth="1"/>
    <col min="5643" max="5646" width="0" style="141" hidden="1" customWidth="1"/>
    <col min="5647" max="5647" width="10.5703125" style="141" bestFit="1" customWidth="1"/>
    <col min="5648" max="5648" width="0" style="141" hidden="1" customWidth="1"/>
    <col min="5649" max="5649" width="2.7109375" style="141" customWidth="1"/>
    <col min="5650" max="5650" width="0" style="141" hidden="1" customWidth="1"/>
    <col min="5651" max="5651" width="11.85546875" style="141" bestFit="1" customWidth="1"/>
    <col min="5652" max="5655" width="0" style="141" hidden="1" customWidth="1"/>
    <col min="5656" max="5656" width="10.5703125" style="141" bestFit="1" customWidth="1"/>
    <col min="5657" max="5657" width="0" style="141" hidden="1" customWidth="1"/>
    <col min="5658" max="5658" width="2.7109375" style="141" customWidth="1"/>
    <col min="5659" max="5659" width="12.42578125" style="141" bestFit="1" customWidth="1"/>
    <col min="5660" max="5660" width="11.85546875" style="141" bestFit="1" customWidth="1"/>
    <col min="5661" max="5664" width="15.42578125" style="141" bestFit="1" customWidth="1"/>
    <col min="5665" max="5665" width="13.7109375" style="141" bestFit="1" customWidth="1"/>
    <col min="5666" max="5666" width="13.28515625" style="141" bestFit="1" customWidth="1"/>
    <col min="5667" max="5667" width="2.7109375" style="141" customWidth="1"/>
    <col min="5668" max="5668" width="10.7109375" style="141" customWidth="1"/>
    <col min="5669" max="5669" width="11.85546875" style="141" bestFit="1" customWidth="1"/>
    <col min="5670" max="5673" width="15.42578125" style="141" bestFit="1" customWidth="1"/>
    <col min="5674" max="5674" width="13.7109375" style="141" bestFit="1" customWidth="1"/>
    <col min="5675" max="5675" width="17.7109375" style="141" bestFit="1" customWidth="1"/>
    <col min="5676" max="5890" width="9.140625" style="141"/>
    <col min="5891" max="5891" width="20.42578125" style="141" bestFit="1" customWidth="1"/>
    <col min="5892" max="5895" width="0" style="141" hidden="1" customWidth="1"/>
    <col min="5896" max="5896" width="54.28515625" style="141" customWidth="1"/>
    <col min="5897" max="5897" width="0" style="141" hidden="1" customWidth="1"/>
    <col min="5898" max="5898" width="11.85546875" style="141" bestFit="1" customWidth="1"/>
    <col min="5899" max="5902" width="0" style="141" hidden="1" customWidth="1"/>
    <col min="5903" max="5903" width="10.5703125" style="141" bestFit="1" customWidth="1"/>
    <col min="5904" max="5904" width="0" style="141" hidden="1" customWidth="1"/>
    <col min="5905" max="5905" width="2.7109375" style="141" customWidth="1"/>
    <col min="5906" max="5906" width="0" style="141" hidden="1" customWidth="1"/>
    <col min="5907" max="5907" width="11.85546875" style="141" bestFit="1" customWidth="1"/>
    <col min="5908" max="5911" width="0" style="141" hidden="1" customWidth="1"/>
    <col min="5912" max="5912" width="10.5703125" style="141" bestFit="1" customWidth="1"/>
    <col min="5913" max="5913" width="0" style="141" hidden="1" customWidth="1"/>
    <col min="5914" max="5914" width="2.7109375" style="141" customWidth="1"/>
    <col min="5915" max="5915" width="12.42578125" style="141" bestFit="1" customWidth="1"/>
    <col min="5916" max="5916" width="11.85546875" style="141" bestFit="1" customWidth="1"/>
    <col min="5917" max="5920" width="15.42578125" style="141" bestFit="1" customWidth="1"/>
    <col min="5921" max="5921" width="13.7109375" style="141" bestFit="1" customWidth="1"/>
    <col min="5922" max="5922" width="13.28515625" style="141" bestFit="1" customWidth="1"/>
    <col min="5923" max="5923" width="2.7109375" style="141" customWidth="1"/>
    <col min="5924" max="5924" width="10.7109375" style="141" customWidth="1"/>
    <col min="5925" max="5925" width="11.85546875" style="141" bestFit="1" customWidth="1"/>
    <col min="5926" max="5929" width="15.42578125" style="141" bestFit="1" customWidth="1"/>
    <col min="5930" max="5930" width="13.7109375" style="141" bestFit="1" customWidth="1"/>
    <col min="5931" max="5931" width="17.7109375" style="141" bestFit="1" customWidth="1"/>
    <col min="5932" max="6146" width="9.140625" style="141"/>
    <col min="6147" max="6147" width="20.42578125" style="141" bestFit="1" customWidth="1"/>
    <col min="6148" max="6151" width="0" style="141" hidden="1" customWidth="1"/>
    <col min="6152" max="6152" width="54.28515625" style="141" customWidth="1"/>
    <col min="6153" max="6153" width="0" style="141" hidden="1" customWidth="1"/>
    <col min="6154" max="6154" width="11.85546875" style="141" bestFit="1" customWidth="1"/>
    <col min="6155" max="6158" width="0" style="141" hidden="1" customWidth="1"/>
    <col min="6159" max="6159" width="10.5703125" style="141" bestFit="1" customWidth="1"/>
    <col min="6160" max="6160" width="0" style="141" hidden="1" customWidth="1"/>
    <col min="6161" max="6161" width="2.7109375" style="141" customWidth="1"/>
    <col min="6162" max="6162" width="0" style="141" hidden="1" customWidth="1"/>
    <col min="6163" max="6163" width="11.85546875" style="141" bestFit="1" customWidth="1"/>
    <col min="6164" max="6167" width="0" style="141" hidden="1" customWidth="1"/>
    <col min="6168" max="6168" width="10.5703125" style="141" bestFit="1" customWidth="1"/>
    <col min="6169" max="6169" width="0" style="141" hidden="1" customWidth="1"/>
    <col min="6170" max="6170" width="2.7109375" style="141" customWidth="1"/>
    <col min="6171" max="6171" width="12.42578125" style="141" bestFit="1" customWidth="1"/>
    <col min="6172" max="6172" width="11.85546875" style="141" bestFit="1" customWidth="1"/>
    <col min="6173" max="6176" width="15.42578125" style="141" bestFit="1" customWidth="1"/>
    <col min="6177" max="6177" width="13.7109375" style="141" bestFit="1" customWidth="1"/>
    <col min="6178" max="6178" width="13.28515625" style="141" bestFit="1" customWidth="1"/>
    <col min="6179" max="6179" width="2.7109375" style="141" customWidth="1"/>
    <col min="6180" max="6180" width="10.7109375" style="141" customWidth="1"/>
    <col min="6181" max="6181" width="11.85546875" style="141" bestFit="1" customWidth="1"/>
    <col min="6182" max="6185" width="15.42578125" style="141" bestFit="1" customWidth="1"/>
    <col min="6186" max="6186" width="13.7109375" style="141" bestFit="1" customWidth="1"/>
    <col min="6187" max="6187" width="17.7109375" style="141" bestFit="1" customWidth="1"/>
    <col min="6188" max="6402" width="9.140625" style="141"/>
    <col min="6403" max="6403" width="20.42578125" style="141" bestFit="1" customWidth="1"/>
    <col min="6404" max="6407" width="0" style="141" hidden="1" customWidth="1"/>
    <col min="6408" max="6408" width="54.28515625" style="141" customWidth="1"/>
    <col min="6409" max="6409" width="0" style="141" hidden="1" customWidth="1"/>
    <col min="6410" max="6410" width="11.85546875" style="141" bestFit="1" customWidth="1"/>
    <col min="6411" max="6414" width="0" style="141" hidden="1" customWidth="1"/>
    <col min="6415" max="6415" width="10.5703125" style="141" bestFit="1" customWidth="1"/>
    <col min="6416" max="6416" width="0" style="141" hidden="1" customWidth="1"/>
    <col min="6417" max="6417" width="2.7109375" style="141" customWidth="1"/>
    <col min="6418" max="6418" width="0" style="141" hidden="1" customWidth="1"/>
    <col min="6419" max="6419" width="11.85546875" style="141" bestFit="1" customWidth="1"/>
    <col min="6420" max="6423" width="0" style="141" hidden="1" customWidth="1"/>
    <col min="6424" max="6424" width="10.5703125" style="141" bestFit="1" customWidth="1"/>
    <col min="6425" max="6425" width="0" style="141" hidden="1" customWidth="1"/>
    <col min="6426" max="6426" width="2.7109375" style="141" customWidth="1"/>
    <col min="6427" max="6427" width="12.42578125" style="141" bestFit="1" customWidth="1"/>
    <col min="6428" max="6428" width="11.85546875" style="141" bestFit="1" customWidth="1"/>
    <col min="6429" max="6432" width="15.42578125" style="141" bestFit="1" customWidth="1"/>
    <col min="6433" max="6433" width="13.7109375" style="141" bestFit="1" customWidth="1"/>
    <col min="6434" max="6434" width="13.28515625" style="141" bestFit="1" customWidth="1"/>
    <col min="6435" max="6435" width="2.7109375" style="141" customWidth="1"/>
    <col min="6436" max="6436" width="10.7109375" style="141" customWidth="1"/>
    <col min="6437" max="6437" width="11.85546875" style="141" bestFit="1" customWidth="1"/>
    <col min="6438" max="6441" width="15.42578125" style="141" bestFit="1" customWidth="1"/>
    <col min="6442" max="6442" width="13.7109375" style="141" bestFit="1" customWidth="1"/>
    <col min="6443" max="6443" width="17.7109375" style="141" bestFit="1" customWidth="1"/>
    <col min="6444" max="6658" width="9.140625" style="141"/>
    <col min="6659" max="6659" width="20.42578125" style="141" bestFit="1" customWidth="1"/>
    <col min="6660" max="6663" width="0" style="141" hidden="1" customWidth="1"/>
    <col min="6664" max="6664" width="54.28515625" style="141" customWidth="1"/>
    <col min="6665" max="6665" width="0" style="141" hidden="1" customWidth="1"/>
    <col min="6666" max="6666" width="11.85546875" style="141" bestFit="1" customWidth="1"/>
    <col min="6667" max="6670" width="0" style="141" hidden="1" customWidth="1"/>
    <col min="6671" max="6671" width="10.5703125" style="141" bestFit="1" customWidth="1"/>
    <col min="6672" max="6672" width="0" style="141" hidden="1" customWidth="1"/>
    <col min="6673" max="6673" width="2.7109375" style="141" customWidth="1"/>
    <col min="6674" max="6674" width="0" style="141" hidden="1" customWidth="1"/>
    <col min="6675" max="6675" width="11.85546875" style="141" bestFit="1" customWidth="1"/>
    <col min="6676" max="6679" width="0" style="141" hidden="1" customWidth="1"/>
    <col min="6680" max="6680" width="10.5703125" style="141" bestFit="1" customWidth="1"/>
    <col min="6681" max="6681" width="0" style="141" hidden="1" customWidth="1"/>
    <col min="6682" max="6682" width="2.7109375" style="141" customWidth="1"/>
    <col min="6683" max="6683" width="12.42578125" style="141" bestFit="1" customWidth="1"/>
    <col min="6684" max="6684" width="11.85546875" style="141" bestFit="1" customWidth="1"/>
    <col min="6685" max="6688" width="15.42578125" style="141" bestFit="1" customWidth="1"/>
    <col min="6689" max="6689" width="13.7109375" style="141" bestFit="1" customWidth="1"/>
    <col min="6690" max="6690" width="13.28515625" style="141" bestFit="1" customWidth="1"/>
    <col min="6691" max="6691" width="2.7109375" style="141" customWidth="1"/>
    <col min="6692" max="6692" width="10.7109375" style="141" customWidth="1"/>
    <col min="6693" max="6693" width="11.85546875" style="141" bestFit="1" customWidth="1"/>
    <col min="6694" max="6697" width="15.42578125" style="141" bestFit="1" customWidth="1"/>
    <col min="6698" max="6698" width="13.7109375" style="141" bestFit="1" customWidth="1"/>
    <col min="6699" max="6699" width="17.7109375" style="141" bestFit="1" customWidth="1"/>
    <col min="6700" max="6914" width="9.140625" style="141"/>
    <col min="6915" max="6915" width="20.42578125" style="141" bestFit="1" customWidth="1"/>
    <col min="6916" max="6919" width="0" style="141" hidden="1" customWidth="1"/>
    <col min="6920" max="6920" width="54.28515625" style="141" customWidth="1"/>
    <col min="6921" max="6921" width="0" style="141" hidden="1" customWidth="1"/>
    <col min="6922" max="6922" width="11.85546875" style="141" bestFit="1" customWidth="1"/>
    <col min="6923" max="6926" width="0" style="141" hidden="1" customWidth="1"/>
    <col min="6927" max="6927" width="10.5703125" style="141" bestFit="1" customWidth="1"/>
    <col min="6928" max="6928" width="0" style="141" hidden="1" customWidth="1"/>
    <col min="6929" max="6929" width="2.7109375" style="141" customWidth="1"/>
    <col min="6930" max="6930" width="0" style="141" hidden="1" customWidth="1"/>
    <col min="6931" max="6931" width="11.85546875" style="141" bestFit="1" customWidth="1"/>
    <col min="6932" max="6935" width="0" style="141" hidden="1" customWidth="1"/>
    <col min="6936" max="6936" width="10.5703125" style="141" bestFit="1" customWidth="1"/>
    <col min="6937" max="6937" width="0" style="141" hidden="1" customWidth="1"/>
    <col min="6938" max="6938" width="2.7109375" style="141" customWidth="1"/>
    <col min="6939" max="6939" width="12.42578125" style="141" bestFit="1" customWidth="1"/>
    <col min="6940" max="6940" width="11.85546875" style="141" bestFit="1" customWidth="1"/>
    <col min="6941" max="6944" width="15.42578125" style="141" bestFit="1" customWidth="1"/>
    <col min="6945" max="6945" width="13.7109375" style="141" bestFit="1" customWidth="1"/>
    <col min="6946" max="6946" width="13.28515625" style="141" bestFit="1" customWidth="1"/>
    <col min="6947" max="6947" width="2.7109375" style="141" customWidth="1"/>
    <col min="6948" max="6948" width="10.7109375" style="141" customWidth="1"/>
    <col min="6949" max="6949" width="11.85546875" style="141" bestFit="1" customWidth="1"/>
    <col min="6950" max="6953" width="15.42578125" style="141" bestFit="1" customWidth="1"/>
    <col min="6954" max="6954" width="13.7109375" style="141" bestFit="1" customWidth="1"/>
    <col min="6955" max="6955" width="17.7109375" style="141" bestFit="1" customWidth="1"/>
    <col min="6956" max="7170" width="9.140625" style="141"/>
    <col min="7171" max="7171" width="20.42578125" style="141" bestFit="1" customWidth="1"/>
    <col min="7172" max="7175" width="0" style="141" hidden="1" customWidth="1"/>
    <col min="7176" max="7176" width="54.28515625" style="141" customWidth="1"/>
    <col min="7177" max="7177" width="0" style="141" hidden="1" customWidth="1"/>
    <col min="7178" max="7178" width="11.85546875" style="141" bestFit="1" customWidth="1"/>
    <col min="7179" max="7182" width="0" style="141" hidden="1" customWidth="1"/>
    <col min="7183" max="7183" width="10.5703125" style="141" bestFit="1" customWidth="1"/>
    <col min="7184" max="7184" width="0" style="141" hidden="1" customWidth="1"/>
    <col min="7185" max="7185" width="2.7109375" style="141" customWidth="1"/>
    <col min="7186" max="7186" width="0" style="141" hidden="1" customWidth="1"/>
    <col min="7187" max="7187" width="11.85546875" style="141" bestFit="1" customWidth="1"/>
    <col min="7188" max="7191" width="0" style="141" hidden="1" customWidth="1"/>
    <col min="7192" max="7192" width="10.5703125" style="141" bestFit="1" customWidth="1"/>
    <col min="7193" max="7193" width="0" style="141" hidden="1" customWidth="1"/>
    <col min="7194" max="7194" width="2.7109375" style="141" customWidth="1"/>
    <col min="7195" max="7195" width="12.42578125" style="141" bestFit="1" customWidth="1"/>
    <col min="7196" max="7196" width="11.85546875" style="141" bestFit="1" customWidth="1"/>
    <col min="7197" max="7200" width="15.42578125" style="141" bestFit="1" customWidth="1"/>
    <col min="7201" max="7201" width="13.7109375" style="141" bestFit="1" customWidth="1"/>
    <col min="7202" max="7202" width="13.28515625" style="141" bestFit="1" customWidth="1"/>
    <col min="7203" max="7203" width="2.7109375" style="141" customWidth="1"/>
    <col min="7204" max="7204" width="10.7109375" style="141" customWidth="1"/>
    <col min="7205" max="7205" width="11.85546875" style="141" bestFit="1" customWidth="1"/>
    <col min="7206" max="7209" width="15.42578125" style="141" bestFit="1" customWidth="1"/>
    <col min="7210" max="7210" width="13.7109375" style="141" bestFit="1" customWidth="1"/>
    <col min="7211" max="7211" width="17.7109375" style="141" bestFit="1" customWidth="1"/>
    <col min="7212" max="7426" width="9.140625" style="141"/>
    <col min="7427" max="7427" width="20.42578125" style="141" bestFit="1" customWidth="1"/>
    <col min="7428" max="7431" width="0" style="141" hidden="1" customWidth="1"/>
    <col min="7432" max="7432" width="54.28515625" style="141" customWidth="1"/>
    <col min="7433" max="7433" width="0" style="141" hidden="1" customWidth="1"/>
    <col min="7434" max="7434" width="11.85546875" style="141" bestFit="1" customWidth="1"/>
    <col min="7435" max="7438" width="0" style="141" hidden="1" customWidth="1"/>
    <col min="7439" max="7439" width="10.5703125" style="141" bestFit="1" customWidth="1"/>
    <col min="7440" max="7440" width="0" style="141" hidden="1" customWidth="1"/>
    <col min="7441" max="7441" width="2.7109375" style="141" customWidth="1"/>
    <col min="7442" max="7442" width="0" style="141" hidden="1" customWidth="1"/>
    <col min="7443" max="7443" width="11.85546875" style="141" bestFit="1" customWidth="1"/>
    <col min="7444" max="7447" width="0" style="141" hidden="1" customWidth="1"/>
    <col min="7448" max="7448" width="10.5703125" style="141" bestFit="1" customWidth="1"/>
    <col min="7449" max="7449" width="0" style="141" hidden="1" customWidth="1"/>
    <col min="7450" max="7450" width="2.7109375" style="141" customWidth="1"/>
    <col min="7451" max="7451" width="12.42578125" style="141" bestFit="1" customWidth="1"/>
    <col min="7452" max="7452" width="11.85546875" style="141" bestFit="1" customWidth="1"/>
    <col min="7453" max="7456" width="15.42578125" style="141" bestFit="1" customWidth="1"/>
    <col min="7457" max="7457" width="13.7109375" style="141" bestFit="1" customWidth="1"/>
    <col min="7458" max="7458" width="13.28515625" style="141" bestFit="1" customWidth="1"/>
    <col min="7459" max="7459" width="2.7109375" style="141" customWidth="1"/>
    <col min="7460" max="7460" width="10.7109375" style="141" customWidth="1"/>
    <col min="7461" max="7461" width="11.85546875" style="141" bestFit="1" customWidth="1"/>
    <col min="7462" max="7465" width="15.42578125" style="141" bestFit="1" customWidth="1"/>
    <col min="7466" max="7466" width="13.7109375" style="141" bestFit="1" customWidth="1"/>
    <col min="7467" max="7467" width="17.7109375" style="141" bestFit="1" customWidth="1"/>
    <col min="7468" max="7682" width="9.140625" style="141"/>
    <col min="7683" max="7683" width="20.42578125" style="141" bestFit="1" customWidth="1"/>
    <col min="7684" max="7687" width="0" style="141" hidden="1" customWidth="1"/>
    <col min="7688" max="7688" width="54.28515625" style="141" customWidth="1"/>
    <col min="7689" max="7689" width="0" style="141" hidden="1" customWidth="1"/>
    <col min="7690" max="7690" width="11.85546875" style="141" bestFit="1" customWidth="1"/>
    <col min="7691" max="7694" width="0" style="141" hidden="1" customWidth="1"/>
    <col min="7695" max="7695" width="10.5703125" style="141" bestFit="1" customWidth="1"/>
    <col min="7696" max="7696" width="0" style="141" hidden="1" customWidth="1"/>
    <col min="7697" max="7697" width="2.7109375" style="141" customWidth="1"/>
    <col min="7698" max="7698" width="0" style="141" hidden="1" customWidth="1"/>
    <col min="7699" max="7699" width="11.85546875" style="141" bestFit="1" customWidth="1"/>
    <col min="7700" max="7703" width="0" style="141" hidden="1" customWidth="1"/>
    <col min="7704" max="7704" width="10.5703125" style="141" bestFit="1" customWidth="1"/>
    <col min="7705" max="7705" width="0" style="141" hidden="1" customWidth="1"/>
    <col min="7706" max="7706" width="2.7109375" style="141" customWidth="1"/>
    <col min="7707" max="7707" width="12.42578125" style="141" bestFit="1" customWidth="1"/>
    <col min="7708" max="7708" width="11.85546875" style="141" bestFit="1" customWidth="1"/>
    <col min="7709" max="7712" width="15.42578125" style="141" bestFit="1" customWidth="1"/>
    <col min="7713" max="7713" width="13.7109375" style="141" bestFit="1" customWidth="1"/>
    <col min="7714" max="7714" width="13.28515625" style="141" bestFit="1" customWidth="1"/>
    <col min="7715" max="7715" width="2.7109375" style="141" customWidth="1"/>
    <col min="7716" max="7716" width="10.7109375" style="141" customWidth="1"/>
    <col min="7717" max="7717" width="11.85546875" style="141" bestFit="1" customWidth="1"/>
    <col min="7718" max="7721" width="15.42578125" style="141" bestFit="1" customWidth="1"/>
    <col min="7722" max="7722" width="13.7109375" style="141" bestFit="1" customWidth="1"/>
    <col min="7723" max="7723" width="17.7109375" style="141" bestFit="1" customWidth="1"/>
    <col min="7724" max="7938" width="9.140625" style="141"/>
    <col min="7939" max="7939" width="20.42578125" style="141" bestFit="1" customWidth="1"/>
    <col min="7940" max="7943" width="0" style="141" hidden="1" customWidth="1"/>
    <col min="7944" max="7944" width="54.28515625" style="141" customWidth="1"/>
    <col min="7945" max="7945" width="0" style="141" hidden="1" customWidth="1"/>
    <col min="7946" max="7946" width="11.85546875" style="141" bestFit="1" customWidth="1"/>
    <col min="7947" max="7950" width="0" style="141" hidden="1" customWidth="1"/>
    <col min="7951" max="7951" width="10.5703125" style="141" bestFit="1" customWidth="1"/>
    <col min="7952" max="7952" width="0" style="141" hidden="1" customWidth="1"/>
    <col min="7953" max="7953" width="2.7109375" style="141" customWidth="1"/>
    <col min="7954" max="7954" width="0" style="141" hidden="1" customWidth="1"/>
    <col min="7955" max="7955" width="11.85546875" style="141" bestFit="1" customWidth="1"/>
    <col min="7956" max="7959" width="0" style="141" hidden="1" customWidth="1"/>
    <col min="7960" max="7960" width="10.5703125" style="141" bestFit="1" customWidth="1"/>
    <col min="7961" max="7961" width="0" style="141" hidden="1" customWidth="1"/>
    <col min="7962" max="7962" width="2.7109375" style="141" customWidth="1"/>
    <col min="7963" max="7963" width="12.42578125" style="141" bestFit="1" customWidth="1"/>
    <col min="7964" max="7964" width="11.85546875" style="141" bestFit="1" customWidth="1"/>
    <col min="7965" max="7968" width="15.42578125" style="141" bestFit="1" customWidth="1"/>
    <col min="7969" max="7969" width="13.7109375" style="141" bestFit="1" customWidth="1"/>
    <col min="7970" max="7970" width="13.28515625" style="141" bestFit="1" customWidth="1"/>
    <col min="7971" max="7971" width="2.7109375" style="141" customWidth="1"/>
    <col min="7972" max="7972" width="10.7109375" style="141" customWidth="1"/>
    <col min="7973" max="7973" width="11.85546875" style="141" bestFit="1" customWidth="1"/>
    <col min="7974" max="7977" width="15.42578125" style="141" bestFit="1" customWidth="1"/>
    <col min="7978" max="7978" width="13.7109375" style="141" bestFit="1" customWidth="1"/>
    <col min="7979" max="7979" width="17.7109375" style="141" bestFit="1" customWidth="1"/>
    <col min="7980" max="8194" width="9.140625" style="141"/>
    <col min="8195" max="8195" width="20.42578125" style="141" bestFit="1" customWidth="1"/>
    <col min="8196" max="8199" width="0" style="141" hidden="1" customWidth="1"/>
    <col min="8200" max="8200" width="54.28515625" style="141" customWidth="1"/>
    <col min="8201" max="8201" width="0" style="141" hidden="1" customWidth="1"/>
    <col min="8202" max="8202" width="11.85546875" style="141" bestFit="1" customWidth="1"/>
    <col min="8203" max="8206" width="0" style="141" hidden="1" customWidth="1"/>
    <col min="8207" max="8207" width="10.5703125" style="141" bestFit="1" customWidth="1"/>
    <col min="8208" max="8208" width="0" style="141" hidden="1" customWidth="1"/>
    <col min="8209" max="8209" width="2.7109375" style="141" customWidth="1"/>
    <col min="8210" max="8210" width="0" style="141" hidden="1" customWidth="1"/>
    <col min="8211" max="8211" width="11.85546875" style="141" bestFit="1" customWidth="1"/>
    <col min="8212" max="8215" width="0" style="141" hidden="1" customWidth="1"/>
    <col min="8216" max="8216" width="10.5703125" style="141" bestFit="1" customWidth="1"/>
    <col min="8217" max="8217" width="0" style="141" hidden="1" customWidth="1"/>
    <col min="8218" max="8218" width="2.7109375" style="141" customWidth="1"/>
    <col min="8219" max="8219" width="12.42578125" style="141" bestFit="1" customWidth="1"/>
    <col min="8220" max="8220" width="11.85546875" style="141" bestFit="1" customWidth="1"/>
    <col min="8221" max="8224" width="15.42578125" style="141" bestFit="1" customWidth="1"/>
    <col min="8225" max="8225" width="13.7109375" style="141" bestFit="1" customWidth="1"/>
    <col min="8226" max="8226" width="13.28515625" style="141" bestFit="1" customWidth="1"/>
    <col min="8227" max="8227" width="2.7109375" style="141" customWidth="1"/>
    <col min="8228" max="8228" width="10.7109375" style="141" customWidth="1"/>
    <col min="8229" max="8229" width="11.85546875" style="141" bestFit="1" customWidth="1"/>
    <col min="8230" max="8233" width="15.42578125" style="141" bestFit="1" customWidth="1"/>
    <col min="8234" max="8234" width="13.7109375" style="141" bestFit="1" customWidth="1"/>
    <col min="8235" max="8235" width="17.7109375" style="141" bestFit="1" customWidth="1"/>
    <col min="8236" max="8450" width="9.140625" style="141"/>
    <col min="8451" max="8451" width="20.42578125" style="141" bestFit="1" customWidth="1"/>
    <col min="8452" max="8455" width="0" style="141" hidden="1" customWidth="1"/>
    <col min="8456" max="8456" width="54.28515625" style="141" customWidth="1"/>
    <col min="8457" max="8457" width="0" style="141" hidden="1" customWidth="1"/>
    <col min="8458" max="8458" width="11.85546875" style="141" bestFit="1" customWidth="1"/>
    <col min="8459" max="8462" width="0" style="141" hidden="1" customWidth="1"/>
    <col min="8463" max="8463" width="10.5703125" style="141" bestFit="1" customWidth="1"/>
    <col min="8464" max="8464" width="0" style="141" hidden="1" customWidth="1"/>
    <col min="8465" max="8465" width="2.7109375" style="141" customWidth="1"/>
    <col min="8466" max="8466" width="0" style="141" hidden="1" customWidth="1"/>
    <col min="8467" max="8467" width="11.85546875" style="141" bestFit="1" customWidth="1"/>
    <col min="8468" max="8471" width="0" style="141" hidden="1" customWidth="1"/>
    <col min="8472" max="8472" width="10.5703125" style="141" bestFit="1" customWidth="1"/>
    <col min="8473" max="8473" width="0" style="141" hidden="1" customWidth="1"/>
    <col min="8474" max="8474" width="2.7109375" style="141" customWidth="1"/>
    <col min="8475" max="8475" width="12.42578125" style="141" bestFit="1" customWidth="1"/>
    <col min="8476" max="8476" width="11.85546875" style="141" bestFit="1" customWidth="1"/>
    <col min="8477" max="8480" width="15.42578125" style="141" bestFit="1" customWidth="1"/>
    <col min="8481" max="8481" width="13.7109375" style="141" bestFit="1" customWidth="1"/>
    <col min="8482" max="8482" width="13.28515625" style="141" bestFit="1" customWidth="1"/>
    <col min="8483" max="8483" width="2.7109375" style="141" customWidth="1"/>
    <col min="8484" max="8484" width="10.7109375" style="141" customWidth="1"/>
    <col min="8485" max="8485" width="11.85546875" style="141" bestFit="1" customWidth="1"/>
    <col min="8486" max="8489" width="15.42578125" style="141" bestFit="1" customWidth="1"/>
    <col min="8490" max="8490" width="13.7109375" style="141" bestFit="1" customWidth="1"/>
    <col min="8491" max="8491" width="17.7109375" style="141" bestFit="1" customWidth="1"/>
    <col min="8492" max="8706" width="9.140625" style="141"/>
    <col min="8707" max="8707" width="20.42578125" style="141" bestFit="1" customWidth="1"/>
    <col min="8708" max="8711" width="0" style="141" hidden="1" customWidth="1"/>
    <col min="8712" max="8712" width="54.28515625" style="141" customWidth="1"/>
    <col min="8713" max="8713" width="0" style="141" hidden="1" customWidth="1"/>
    <col min="8714" max="8714" width="11.85546875" style="141" bestFit="1" customWidth="1"/>
    <col min="8715" max="8718" width="0" style="141" hidden="1" customWidth="1"/>
    <col min="8719" max="8719" width="10.5703125" style="141" bestFit="1" customWidth="1"/>
    <col min="8720" max="8720" width="0" style="141" hidden="1" customWidth="1"/>
    <col min="8721" max="8721" width="2.7109375" style="141" customWidth="1"/>
    <col min="8722" max="8722" width="0" style="141" hidden="1" customWidth="1"/>
    <col min="8723" max="8723" width="11.85546875" style="141" bestFit="1" customWidth="1"/>
    <col min="8724" max="8727" width="0" style="141" hidden="1" customWidth="1"/>
    <col min="8728" max="8728" width="10.5703125" style="141" bestFit="1" customWidth="1"/>
    <col min="8729" max="8729" width="0" style="141" hidden="1" customWidth="1"/>
    <col min="8730" max="8730" width="2.7109375" style="141" customWidth="1"/>
    <col min="8731" max="8731" width="12.42578125" style="141" bestFit="1" customWidth="1"/>
    <col min="8732" max="8732" width="11.85546875" style="141" bestFit="1" customWidth="1"/>
    <col min="8733" max="8736" width="15.42578125" style="141" bestFit="1" customWidth="1"/>
    <col min="8737" max="8737" width="13.7109375" style="141" bestFit="1" customWidth="1"/>
    <col min="8738" max="8738" width="13.28515625" style="141" bestFit="1" customWidth="1"/>
    <col min="8739" max="8739" width="2.7109375" style="141" customWidth="1"/>
    <col min="8740" max="8740" width="10.7109375" style="141" customWidth="1"/>
    <col min="8741" max="8741" width="11.85546875" style="141" bestFit="1" customWidth="1"/>
    <col min="8742" max="8745" width="15.42578125" style="141" bestFit="1" customWidth="1"/>
    <col min="8746" max="8746" width="13.7109375" style="141" bestFit="1" customWidth="1"/>
    <col min="8747" max="8747" width="17.7109375" style="141" bestFit="1" customWidth="1"/>
    <col min="8748" max="8962" width="9.140625" style="141"/>
    <col min="8963" max="8963" width="20.42578125" style="141" bestFit="1" customWidth="1"/>
    <col min="8964" max="8967" width="0" style="141" hidden="1" customWidth="1"/>
    <col min="8968" max="8968" width="54.28515625" style="141" customWidth="1"/>
    <col min="8969" max="8969" width="0" style="141" hidden="1" customWidth="1"/>
    <col min="8970" max="8970" width="11.85546875" style="141" bestFit="1" customWidth="1"/>
    <col min="8971" max="8974" width="0" style="141" hidden="1" customWidth="1"/>
    <col min="8975" max="8975" width="10.5703125" style="141" bestFit="1" customWidth="1"/>
    <col min="8976" max="8976" width="0" style="141" hidden="1" customWidth="1"/>
    <col min="8977" max="8977" width="2.7109375" style="141" customWidth="1"/>
    <col min="8978" max="8978" width="0" style="141" hidden="1" customWidth="1"/>
    <col min="8979" max="8979" width="11.85546875" style="141" bestFit="1" customWidth="1"/>
    <col min="8980" max="8983" width="0" style="141" hidden="1" customWidth="1"/>
    <col min="8984" max="8984" width="10.5703125" style="141" bestFit="1" customWidth="1"/>
    <col min="8985" max="8985" width="0" style="141" hidden="1" customWidth="1"/>
    <col min="8986" max="8986" width="2.7109375" style="141" customWidth="1"/>
    <col min="8987" max="8987" width="12.42578125" style="141" bestFit="1" customWidth="1"/>
    <col min="8988" max="8988" width="11.85546875" style="141" bestFit="1" customWidth="1"/>
    <col min="8989" max="8992" width="15.42578125" style="141" bestFit="1" customWidth="1"/>
    <col min="8993" max="8993" width="13.7109375" style="141" bestFit="1" customWidth="1"/>
    <col min="8994" max="8994" width="13.28515625" style="141" bestFit="1" customWidth="1"/>
    <col min="8995" max="8995" width="2.7109375" style="141" customWidth="1"/>
    <col min="8996" max="8996" width="10.7109375" style="141" customWidth="1"/>
    <col min="8997" max="8997" width="11.85546875" style="141" bestFit="1" customWidth="1"/>
    <col min="8998" max="9001" width="15.42578125" style="141" bestFit="1" customWidth="1"/>
    <col min="9002" max="9002" width="13.7109375" style="141" bestFit="1" customWidth="1"/>
    <col min="9003" max="9003" width="17.7109375" style="141" bestFit="1" customWidth="1"/>
    <col min="9004" max="9218" width="9.140625" style="141"/>
    <col min="9219" max="9219" width="20.42578125" style="141" bestFit="1" customWidth="1"/>
    <col min="9220" max="9223" width="0" style="141" hidden="1" customWidth="1"/>
    <col min="9224" max="9224" width="54.28515625" style="141" customWidth="1"/>
    <col min="9225" max="9225" width="0" style="141" hidden="1" customWidth="1"/>
    <col min="9226" max="9226" width="11.85546875" style="141" bestFit="1" customWidth="1"/>
    <col min="9227" max="9230" width="0" style="141" hidden="1" customWidth="1"/>
    <col min="9231" max="9231" width="10.5703125" style="141" bestFit="1" customWidth="1"/>
    <col min="9232" max="9232" width="0" style="141" hidden="1" customWidth="1"/>
    <col min="9233" max="9233" width="2.7109375" style="141" customWidth="1"/>
    <col min="9234" max="9234" width="0" style="141" hidden="1" customWidth="1"/>
    <col min="9235" max="9235" width="11.85546875" style="141" bestFit="1" customWidth="1"/>
    <col min="9236" max="9239" width="0" style="141" hidden="1" customWidth="1"/>
    <col min="9240" max="9240" width="10.5703125" style="141" bestFit="1" customWidth="1"/>
    <col min="9241" max="9241" width="0" style="141" hidden="1" customWidth="1"/>
    <col min="9242" max="9242" width="2.7109375" style="141" customWidth="1"/>
    <col min="9243" max="9243" width="12.42578125" style="141" bestFit="1" customWidth="1"/>
    <col min="9244" max="9244" width="11.85546875" style="141" bestFit="1" customWidth="1"/>
    <col min="9245" max="9248" width="15.42578125" style="141" bestFit="1" customWidth="1"/>
    <col min="9249" max="9249" width="13.7109375" style="141" bestFit="1" customWidth="1"/>
    <col min="9250" max="9250" width="13.28515625" style="141" bestFit="1" customWidth="1"/>
    <col min="9251" max="9251" width="2.7109375" style="141" customWidth="1"/>
    <col min="9252" max="9252" width="10.7109375" style="141" customWidth="1"/>
    <col min="9253" max="9253" width="11.85546875" style="141" bestFit="1" customWidth="1"/>
    <col min="9254" max="9257" width="15.42578125" style="141" bestFit="1" customWidth="1"/>
    <col min="9258" max="9258" width="13.7109375" style="141" bestFit="1" customWidth="1"/>
    <col min="9259" max="9259" width="17.7109375" style="141" bestFit="1" customWidth="1"/>
    <col min="9260" max="9474" width="9.140625" style="141"/>
    <col min="9475" max="9475" width="20.42578125" style="141" bestFit="1" customWidth="1"/>
    <col min="9476" max="9479" width="0" style="141" hidden="1" customWidth="1"/>
    <col min="9480" max="9480" width="54.28515625" style="141" customWidth="1"/>
    <col min="9481" max="9481" width="0" style="141" hidden="1" customWidth="1"/>
    <col min="9482" max="9482" width="11.85546875" style="141" bestFit="1" customWidth="1"/>
    <col min="9483" max="9486" width="0" style="141" hidden="1" customWidth="1"/>
    <col min="9487" max="9487" width="10.5703125" style="141" bestFit="1" customWidth="1"/>
    <col min="9488" max="9488" width="0" style="141" hidden="1" customWidth="1"/>
    <col min="9489" max="9489" width="2.7109375" style="141" customWidth="1"/>
    <col min="9490" max="9490" width="0" style="141" hidden="1" customWidth="1"/>
    <col min="9491" max="9491" width="11.85546875" style="141" bestFit="1" customWidth="1"/>
    <col min="9492" max="9495" width="0" style="141" hidden="1" customWidth="1"/>
    <col min="9496" max="9496" width="10.5703125" style="141" bestFit="1" customWidth="1"/>
    <col min="9497" max="9497" width="0" style="141" hidden="1" customWidth="1"/>
    <col min="9498" max="9498" width="2.7109375" style="141" customWidth="1"/>
    <col min="9499" max="9499" width="12.42578125" style="141" bestFit="1" customWidth="1"/>
    <col min="9500" max="9500" width="11.85546875" style="141" bestFit="1" customWidth="1"/>
    <col min="9501" max="9504" width="15.42578125" style="141" bestFit="1" customWidth="1"/>
    <col min="9505" max="9505" width="13.7109375" style="141" bestFit="1" customWidth="1"/>
    <col min="9506" max="9506" width="13.28515625" style="141" bestFit="1" customWidth="1"/>
    <col min="9507" max="9507" width="2.7109375" style="141" customWidth="1"/>
    <col min="9508" max="9508" width="10.7109375" style="141" customWidth="1"/>
    <col min="9509" max="9509" width="11.85546875" style="141" bestFit="1" customWidth="1"/>
    <col min="9510" max="9513" width="15.42578125" style="141" bestFit="1" customWidth="1"/>
    <col min="9514" max="9514" width="13.7109375" style="141" bestFit="1" customWidth="1"/>
    <col min="9515" max="9515" width="17.7109375" style="141" bestFit="1" customWidth="1"/>
    <col min="9516" max="9730" width="9.140625" style="141"/>
    <col min="9731" max="9731" width="20.42578125" style="141" bestFit="1" customWidth="1"/>
    <col min="9732" max="9735" width="0" style="141" hidden="1" customWidth="1"/>
    <col min="9736" max="9736" width="54.28515625" style="141" customWidth="1"/>
    <col min="9737" max="9737" width="0" style="141" hidden="1" customWidth="1"/>
    <col min="9738" max="9738" width="11.85546875" style="141" bestFit="1" customWidth="1"/>
    <col min="9739" max="9742" width="0" style="141" hidden="1" customWidth="1"/>
    <col min="9743" max="9743" width="10.5703125" style="141" bestFit="1" customWidth="1"/>
    <col min="9744" max="9744" width="0" style="141" hidden="1" customWidth="1"/>
    <col min="9745" max="9745" width="2.7109375" style="141" customWidth="1"/>
    <col min="9746" max="9746" width="0" style="141" hidden="1" customWidth="1"/>
    <col min="9747" max="9747" width="11.85546875" style="141" bestFit="1" customWidth="1"/>
    <col min="9748" max="9751" width="0" style="141" hidden="1" customWidth="1"/>
    <col min="9752" max="9752" width="10.5703125" style="141" bestFit="1" customWidth="1"/>
    <col min="9753" max="9753" width="0" style="141" hidden="1" customWidth="1"/>
    <col min="9754" max="9754" width="2.7109375" style="141" customWidth="1"/>
    <col min="9755" max="9755" width="12.42578125" style="141" bestFit="1" customWidth="1"/>
    <col min="9756" max="9756" width="11.85546875" style="141" bestFit="1" customWidth="1"/>
    <col min="9757" max="9760" width="15.42578125" style="141" bestFit="1" customWidth="1"/>
    <col min="9761" max="9761" width="13.7109375" style="141" bestFit="1" customWidth="1"/>
    <col min="9762" max="9762" width="13.28515625" style="141" bestFit="1" customWidth="1"/>
    <col min="9763" max="9763" width="2.7109375" style="141" customWidth="1"/>
    <col min="9764" max="9764" width="10.7109375" style="141" customWidth="1"/>
    <col min="9765" max="9765" width="11.85546875" style="141" bestFit="1" customWidth="1"/>
    <col min="9766" max="9769" width="15.42578125" style="141" bestFit="1" customWidth="1"/>
    <col min="9770" max="9770" width="13.7109375" style="141" bestFit="1" customWidth="1"/>
    <col min="9771" max="9771" width="17.7109375" style="141" bestFit="1" customWidth="1"/>
    <col min="9772" max="9986" width="9.140625" style="141"/>
    <col min="9987" max="9987" width="20.42578125" style="141" bestFit="1" customWidth="1"/>
    <col min="9988" max="9991" width="0" style="141" hidden="1" customWidth="1"/>
    <col min="9992" max="9992" width="54.28515625" style="141" customWidth="1"/>
    <col min="9993" max="9993" width="0" style="141" hidden="1" customWidth="1"/>
    <col min="9994" max="9994" width="11.85546875" style="141" bestFit="1" customWidth="1"/>
    <col min="9995" max="9998" width="0" style="141" hidden="1" customWidth="1"/>
    <col min="9999" max="9999" width="10.5703125" style="141" bestFit="1" customWidth="1"/>
    <col min="10000" max="10000" width="0" style="141" hidden="1" customWidth="1"/>
    <col min="10001" max="10001" width="2.7109375" style="141" customWidth="1"/>
    <col min="10002" max="10002" width="0" style="141" hidden="1" customWidth="1"/>
    <col min="10003" max="10003" width="11.85546875" style="141" bestFit="1" customWidth="1"/>
    <col min="10004" max="10007" width="0" style="141" hidden="1" customWidth="1"/>
    <col min="10008" max="10008" width="10.5703125" style="141" bestFit="1" customWidth="1"/>
    <col min="10009" max="10009" width="0" style="141" hidden="1" customWidth="1"/>
    <col min="10010" max="10010" width="2.7109375" style="141" customWidth="1"/>
    <col min="10011" max="10011" width="12.42578125" style="141" bestFit="1" customWidth="1"/>
    <col min="10012" max="10012" width="11.85546875" style="141" bestFit="1" customWidth="1"/>
    <col min="10013" max="10016" width="15.42578125" style="141" bestFit="1" customWidth="1"/>
    <col min="10017" max="10017" width="13.7109375" style="141" bestFit="1" customWidth="1"/>
    <col min="10018" max="10018" width="13.28515625" style="141" bestFit="1" customWidth="1"/>
    <col min="10019" max="10019" width="2.7109375" style="141" customWidth="1"/>
    <col min="10020" max="10020" width="10.7109375" style="141" customWidth="1"/>
    <col min="10021" max="10021" width="11.85546875" style="141" bestFit="1" customWidth="1"/>
    <col min="10022" max="10025" width="15.42578125" style="141" bestFit="1" customWidth="1"/>
    <col min="10026" max="10026" width="13.7109375" style="141" bestFit="1" customWidth="1"/>
    <col min="10027" max="10027" width="17.7109375" style="141" bestFit="1" customWidth="1"/>
    <col min="10028" max="10242" width="9.140625" style="141"/>
    <col min="10243" max="10243" width="20.42578125" style="141" bestFit="1" customWidth="1"/>
    <col min="10244" max="10247" width="0" style="141" hidden="1" customWidth="1"/>
    <col min="10248" max="10248" width="54.28515625" style="141" customWidth="1"/>
    <col min="10249" max="10249" width="0" style="141" hidden="1" customWidth="1"/>
    <col min="10250" max="10250" width="11.85546875" style="141" bestFit="1" customWidth="1"/>
    <col min="10251" max="10254" width="0" style="141" hidden="1" customWidth="1"/>
    <col min="10255" max="10255" width="10.5703125" style="141" bestFit="1" customWidth="1"/>
    <col min="10256" max="10256" width="0" style="141" hidden="1" customWidth="1"/>
    <col min="10257" max="10257" width="2.7109375" style="141" customWidth="1"/>
    <col min="10258" max="10258" width="0" style="141" hidden="1" customWidth="1"/>
    <col min="10259" max="10259" width="11.85546875" style="141" bestFit="1" customWidth="1"/>
    <col min="10260" max="10263" width="0" style="141" hidden="1" customWidth="1"/>
    <col min="10264" max="10264" width="10.5703125" style="141" bestFit="1" customWidth="1"/>
    <col min="10265" max="10265" width="0" style="141" hidden="1" customWidth="1"/>
    <col min="10266" max="10266" width="2.7109375" style="141" customWidth="1"/>
    <col min="10267" max="10267" width="12.42578125" style="141" bestFit="1" customWidth="1"/>
    <col min="10268" max="10268" width="11.85546875" style="141" bestFit="1" customWidth="1"/>
    <col min="10269" max="10272" width="15.42578125" style="141" bestFit="1" customWidth="1"/>
    <col min="10273" max="10273" width="13.7109375" style="141" bestFit="1" customWidth="1"/>
    <col min="10274" max="10274" width="13.28515625" style="141" bestFit="1" customWidth="1"/>
    <col min="10275" max="10275" width="2.7109375" style="141" customWidth="1"/>
    <col min="10276" max="10276" width="10.7109375" style="141" customWidth="1"/>
    <col min="10277" max="10277" width="11.85546875" style="141" bestFit="1" customWidth="1"/>
    <col min="10278" max="10281" width="15.42578125" style="141" bestFit="1" customWidth="1"/>
    <col min="10282" max="10282" width="13.7109375" style="141" bestFit="1" customWidth="1"/>
    <col min="10283" max="10283" width="17.7109375" style="141" bestFit="1" customWidth="1"/>
    <col min="10284" max="10498" width="9.140625" style="141"/>
    <col min="10499" max="10499" width="20.42578125" style="141" bestFit="1" customWidth="1"/>
    <col min="10500" max="10503" width="0" style="141" hidden="1" customWidth="1"/>
    <col min="10504" max="10504" width="54.28515625" style="141" customWidth="1"/>
    <col min="10505" max="10505" width="0" style="141" hidden="1" customWidth="1"/>
    <col min="10506" max="10506" width="11.85546875" style="141" bestFit="1" customWidth="1"/>
    <col min="10507" max="10510" width="0" style="141" hidden="1" customWidth="1"/>
    <col min="10511" max="10511" width="10.5703125" style="141" bestFit="1" customWidth="1"/>
    <col min="10512" max="10512" width="0" style="141" hidden="1" customWidth="1"/>
    <col min="10513" max="10513" width="2.7109375" style="141" customWidth="1"/>
    <col min="10514" max="10514" width="0" style="141" hidden="1" customWidth="1"/>
    <col min="10515" max="10515" width="11.85546875" style="141" bestFit="1" customWidth="1"/>
    <col min="10516" max="10519" width="0" style="141" hidden="1" customWidth="1"/>
    <col min="10520" max="10520" width="10.5703125" style="141" bestFit="1" customWidth="1"/>
    <col min="10521" max="10521" width="0" style="141" hidden="1" customWidth="1"/>
    <col min="10522" max="10522" width="2.7109375" style="141" customWidth="1"/>
    <col min="10523" max="10523" width="12.42578125" style="141" bestFit="1" customWidth="1"/>
    <col min="10524" max="10524" width="11.85546875" style="141" bestFit="1" customWidth="1"/>
    <col min="10525" max="10528" width="15.42578125" style="141" bestFit="1" customWidth="1"/>
    <col min="10529" max="10529" width="13.7109375" style="141" bestFit="1" customWidth="1"/>
    <col min="10530" max="10530" width="13.28515625" style="141" bestFit="1" customWidth="1"/>
    <col min="10531" max="10531" width="2.7109375" style="141" customWidth="1"/>
    <col min="10532" max="10532" width="10.7109375" style="141" customWidth="1"/>
    <col min="10533" max="10533" width="11.85546875" style="141" bestFit="1" customWidth="1"/>
    <col min="10534" max="10537" width="15.42578125" style="141" bestFit="1" customWidth="1"/>
    <col min="10538" max="10538" width="13.7109375" style="141" bestFit="1" customWidth="1"/>
    <col min="10539" max="10539" width="17.7109375" style="141" bestFit="1" customWidth="1"/>
    <col min="10540" max="10754" width="9.140625" style="141"/>
    <col min="10755" max="10755" width="20.42578125" style="141" bestFit="1" customWidth="1"/>
    <col min="10756" max="10759" width="0" style="141" hidden="1" customWidth="1"/>
    <col min="10760" max="10760" width="54.28515625" style="141" customWidth="1"/>
    <col min="10761" max="10761" width="0" style="141" hidden="1" customWidth="1"/>
    <col min="10762" max="10762" width="11.85546875" style="141" bestFit="1" customWidth="1"/>
    <col min="10763" max="10766" width="0" style="141" hidden="1" customWidth="1"/>
    <col min="10767" max="10767" width="10.5703125" style="141" bestFit="1" customWidth="1"/>
    <col min="10768" max="10768" width="0" style="141" hidden="1" customWidth="1"/>
    <col min="10769" max="10769" width="2.7109375" style="141" customWidth="1"/>
    <col min="10770" max="10770" width="0" style="141" hidden="1" customWidth="1"/>
    <col min="10771" max="10771" width="11.85546875" style="141" bestFit="1" customWidth="1"/>
    <col min="10772" max="10775" width="0" style="141" hidden="1" customWidth="1"/>
    <col min="10776" max="10776" width="10.5703125" style="141" bestFit="1" customWidth="1"/>
    <col min="10777" max="10777" width="0" style="141" hidden="1" customWidth="1"/>
    <col min="10778" max="10778" width="2.7109375" style="141" customWidth="1"/>
    <col min="10779" max="10779" width="12.42578125" style="141" bestFit="1" customWidth="1"/>
    <col min="10780" max="10780" width="11.85546875" style="141" bestFit="1" customWidth="1"/>
    <col min="10781" max="10784" width="15.42578125" style="141" bestFit="1" customWidth="1"/>
    <col min="10785" max="10785" width="13.7109375" style="141" bestFit="1" customWidth="1"/>
    <col min="10786" max="10786" width="13.28515625" style="141" bestFit="1" customWidth="1"/>
    <col min="10787" max="10787" width="2.7109375" style="141" customWidth="1"/>
    <col min="10788" max="10788" width="10.7109375" style="141" customWidth="1"/>
    <col min="10789" max="10789" width="11.85546875" style="141" bestFit="1" customWidth="1"/>
    <col min="10790" max="10793" width="15.42578125" style="141" bestFit="1" customWidth="1"/>
    <col min="10794" max="10794" width="13.7109375" style="141" bestFit="1" customWidth="1"/>
    <col min="10795" max="10795" width="17.7109375" style="141" bestFit="1" customWidth="1"/>
    <col min="10796" max="11010" width="9.140625" style="141"/>
    <col min="11011" max="11011" width="20.42578125" style="141" bestFit="1" customWidth="1"/>
    <col min="11012" max="11015" width="0" style="141" hidden="1" customWidth="1"/>
    <col min="11016" max="11016" width="54.28515625" style="141" customWidth="1"/>
    <col min="11017" max="11017" width="0" style="141" hidden="1" customWidth="1"/>
    <col min="11018" max="11018" width="11.85546875" style="141" bestFit="1" customWidth="1"/>
    <col min="11019" max="11022" width="0" style="141" hidden="1" customWidth="1"/>
    <col min="11023" max="11023" width="10.5703125" style="141" bestFit="1" customWidth="1"/>
    <col min="11024" max="11024" width="0" style="141" hidden="1" customWidth="1"/>
    <col min="11025" max="11025" width="2.7109375" style="141" customWidth="1"/>
    <col min="11026" max="11026" width="0" style="141" hidden="1" customWidth="1"/>
    <col min="11027" max="11027" width="11.85546875" style="141" bestFit="1" customWidth="1"/>
    <col min="11028" max="11031" width="0" style="141" hidden="1" customWidth="1"/>
    <col min="11032" max="11032" width="10.5703125" style="141" bestFit="1" customWidth="1"/>
    <col min="11033" max="11033" width="0" style="141" hidden="1" customWidth="1"/>
    <col min="11034" max="11034" width="2.7109375" style="141" customWidth="1"/>
    <col min="11035" max="11035" width="12.42578125" style="141" bestFit="1" customWidth="1"/>
    <col min="11036" max="11036" width="11.85546875" style="141" bestFit="1" customWidth="1"/>
    <col min="11037" max="11040" width="15.42578125" style="141" bestFit="1" customWidth="1"/>
    <col min="11041" max="11041" width="13.7109375" style="141" bestFit="1" customWidth="1"/>
    <col min="11042" max="11042" width="13.28515625" style="141" bestFit="1" customWidth="1"/>
    <col min="11043" max="11043" width="2.7109375" style="141" customWidth="1"/>
    <col min="11044" max="11044" width="10.7109375" style="141" customWidth="1"/>
    <col min="11045" max="11045" width="11.85546875" style="141" bestFit="1" customWidth="1"/>
    <col min="11046" max="11049" width="15.42578125" style="141" bestFit="1" customWidth="1"/>
    <col min="11050" max="11050" width="13.7109375" style="141" bestFit="1" customWidth="1"/>
    <col min="11051" max="11051" width="17.7109375" style="141" bestFit="1" customWidth="1"/>
    <col min="11052" max="11266" width="9.140625" style="141"/>
    <col min="11267" max="11267" width="20.42578125" style="141" bestFit="1" customWidth="1"/>
    <col min="11268" max="11271" width="0" style="141" hidden="1" customWidth="1"/>
    <col min="11272" max="11272" width="54.28515625" style="141" customWidth="1"/>
    <col min="11273" max="11273" width="0" style="141" hidden="1" customWidth="1"/>
    <col min="11274" max="11274" width="11.85546875" style="141" bestFit="1" customWidth="1"/>
    <col min="11275" max="11278" width="0" style="141" hidden="1" customWidth="1"/>
    <col min="11279" max="11279" width="10.5703125" style="141" bestFit="1" customWidth="1"/>
    <col min="11280" max="11280" width="0" style="141" hidden="1" customWidth="1"/>
    <col min="11281" max="11281" width="2.7109375" style="141" customWidth="1"/>
    <col min="11282" max="11282" width="0" style="141" hidden="1" customWidth="1"/>
    <col min="11283" max="11283" width="11.85546875" style="141" bestFit="1" customWidth="1"/>
    <col min="11284" max="11287" width="0" style="141" hidden="1" customWidth="1"/>
    <col min="11288" max="11288" width="10.5703125" style="141" bestFit="1" customWidth="1"/>
    <col min="11289" max="11289" width="0" style="141" hidden="1" customWidth="1"/>
    <col min="11290" max="11290" width="2.7109375" style="141" customWidth="1"/>
    <col min="11291" max="11291" width="12.42578125" style="141" bestFit="1" customWidth="1"/>
    <col min="11292" max="11292" width="11.85546875" style="141" bestFit="1" customWidth="1"/>
    <col min="11293" max="11296" width="15.42578125" style="141" bestFit="1" customWidth="1"/>
    <col min="11297" max="11297" width="13.7109375" style="141" bestFit="1" customWidth="1"/>
    <col min="11298" max="11298" width="13.28515625" style="141" bestFit="1" customWidth="1"/>
    <col min="11299" max="11299" width="2.7109375" style="141" customWidth="1"/>
    <col min="11300" max="11300" width="10.7109375" style="141" customWidth="1"/>
    <col min="11301" max="11301" width="11.85546875" style="141" bestFit="1" customWidth="1"/>
    <col min="11302" max="11305" width="15.42578125" style="141" bestFit="1" customWidth="1"/>
    <col min="11306" max="11306" width="13.7109375" style="141" bestFit="1" customWidth="1"/>
    <col min="11307" max="11307" width="17.7109375" style="141" bestFit="1" customWidth="1"/>
    <col min="11308" max="11522" width="9.140625" style="141"/>
    <col min="11523" max="11523" width="20.42578125" style="141" bestFit="1" customWidth="1"/>
    <col min="11524" max="11527" width="0" style="141" hidden="1" customWidth="1"/>
    <col min="11528" max="11528" width="54.28515625" style="141" customWidth="1"/>
    <col min="11529" max="11529" width="0" style="141" hidden="1" customWidth="1"/>
    <col min="11530" max="11530" width="11.85546875" style="141" bestFit="1" customWidth="1"/>
    <col min="11531" max="11534" width="0" style="141" hidden="1" customWidth="1"/>
    <col min="11535" max="11535" width="10.5703125" style="141" bestFit="1" customWidth="1"/>
    <col min="11536" max="11536" width="0" style="141" hidden="1" customWidth="1"/>
    <col min="11537" max="11537" width="2.7109375" style="141" customWidth="1"/>
    <col min="11538" max="11538" width="0" style="141" hidden="1" customWidth="1"/>
    <col min="11539" max="11539" width="11.85546875" style="141" bestFit="1" customWidth="1"/>
    <col min="11540" max="11543" width="0" style="141" hidden="1" customWidth="1"/>
    <col min="11544" max="11544" width="10.5703125" style="141" bestFit="1" customWidth="1"/>
    <col min="11545" max="11545" width="0" style="141" hidden="1" customWidth="1"/>
    <col min="11546" max="11546" width="2.7109375" style="141" customWidth="1"/>
    <col min="11547" max="11547" width="12.42578125" style="141" bestFit="1" customWidth="1"/>
    <col min="11548" max="11548" width="11.85546875" style="141" bestFit="1" customWidth="1"/>
    <col min="11549" max="11552" width="15.42578125" style="141" bestFit="1" customWidth="1"/>
    <col min="11553" max="11553" width="13.7109375" style="141" bestFit="1" customWidth="1"/>
    <col min="11554" max="11554" width="13.28515625" style="141" bestFit="1" customWidth="1"/>
    <col min="11555" max="11555" width="2.7109375" style="141" customWidth="1"/>
    <col min="11556" max="11556" width="10.7109375" style="141" customWidth="1"/>
    <col min="11557" max="11557" width="11.85546875" style="141" bestFit="1" customWidth="1"/>
    <col min="11558" max="11561" width="15.42578125" style="141" bestFit="1" customWidth="1"/>
    <col min="11562" max="11562" width="13.7109375" style="141" bestFit="1" customWidth="1"/>
    <col min="11563" max="11563" width="17.7109375" style="141" bestFit="1" customWidth="1"/>
    <col min="11564" max="11778" width="9.140625" style="141"/>
    <col min="11779" max="11779" width="20.42578125" style="141" bestFit="1" customWidth="1"/>
    <col min="11780" max="11783" width="0" style="141" hidden="1" customWidth="1"/>
    <col min="11784" max="11784" width="54.28515625" style="141" customWidth="1"/>
    <col min="11785" max="11785" width="0" style="141" hidden="1" customWidth="1"/>
    <col min="11786" max="11786" width="11.85546875" style="141" bestFit="1" customWidth="1"/>
    <col min="11787" max="11790" width="0" style="141" hidden="1" customWidth="1"/>
    <col min="11791" max="11791" width="10.5703125" style="141" bestFit="1" customWidth="1"/>
    <col min="11792" max="11792" width="0" style="141" hidden="1" customWidth="1"/>
    <col min="11793" max="11793" width="2.7109375" style="141" customWidth="1"/>
    <col min="11794" max="11794" width="0" style="141" hidden="1" customWidth="1"/>
    <col min="11795" max="11795" width="11.85546875" style="141" bestFit="1" customWidth="1"/>
    <col min="11796" max="11799" width="0" style="141" hidden="1" customWidth="1"/>
    <col min="11800" max="11800" width="10.5703125" style="141" bestFit="1" customWidth="1"/>
    <col min="11801" max="11801" width="0" style="141" hidden="1" customWidth="1"/>
    <col min="11802" max="11802" width="2.7109375" style="141" customWidth="1"/>
    <col min="11803" max="11803" width="12.42578125" style="141" bestFit="1" customWidth="1"/>
    <col min="11804" max="11804" width="11.85546875" style="141" bestFit="1" customWidth="1"/>
    <col min="11805" max="11808" width="15.42578125" style="141" bestFit="1" customWidth="1"/>
    <col min="11809" max="11809" width="13.7109375" style="141" bestFit="1" customWidth="1"/>
    <col min="11810" max="11810" width="13.28515625" style="141" bestFit="1" customWidth="1"/>
    <col min="11811" max="11811" width="2.7109375" style="141" customWidth="1"/>
    <col min="11812" max="11812" width="10.7109375" style="141" customWidth="1"/>
    <col min="11813" max="11813" width="11.85546875" style="141" bestFit="1" customWidth="1"/>
    <col min="11814" max="11817" width="15.42578125" style="141" bestFit="1" customWidth="1"/>
    <col min="11818" max="11818" width="13.7109375" style="141" bestFit="1" customWidth="1"/>
    <col min="11819" max="11819" width="17.7109375" style="141" bestFit="1" customWidth="1"/>
    <col min="11820" max="12034" width="9.140625" style="141"/>
    <col min="12035" max="12035" width="20.42578125" style="141" bestFit="1" customWidth="1"/>
    <col min="12036" max="12039" width="0" style="141" hidden="1" customWidth="1"/>
    <col min="12040" max="12040" width="54.28515625" style="141" customWidth="1"/>
    <col min="12041" max="12041" width="0" style="141" hidden="1" customWidth="1"/>
    <col min="12042" max="12042" width="11.85546875" style="141" bestFit="1" customWidth="1"/>
    <col min="12043" max="12046" width="0" style="141" hidden="1" customWidth="1"/>
    <col min="12047" max="12047" width="10.5703125" style="141" bestFit="1" customWidth="1"/>
    <col min="12048" max="12048" width="0" style="141" hidden="1" customWidth="1"/>
    <col min="12049" max="12049" width="2.7109375" style="141" customWidth="1"/>
    <col min="12050" max="12050" width="0" style="141" hidden="1" customWidth="1"/>
    <col min="12051" max="12051" width="11.85546875" style="141" bestFit="1" customWidth="1"/>
    <col min="12052" max="12055" width="0" style="141" hidden="1" customWidth="1"/>
    <col min="12056" max="12056" width="10.5703125" style="141" bestFit="1" customWidth="1"/>
    <col min="12057" max="12057" width="0" style="141" hidden="1" customWidth="1"/>
    <col min="12058" max="12058" width="2.7109375" style="141" customWidth="1"/>
    <col min="12059" max="12059" width="12.42578125" style="141" bestFit="1" customWidth="1"/>
    <col min="12060" max="12060" width="11.85546875" style="141" bestFit="1" customWidth="1"/>
    <col min="12061" max="12064" width="15.42578125" style="141" bestFit="1" customWidth="1"/>
    <col min="12065" max="12065" width="13.7109375" style="141" bestFit="1" customWidth="1"/>
    <col min="12066" max="12066" width="13.28515625" style="141" bestFit="1" customWidth="1"/>
    <col min="12067" max="12067" width="2.7109375" style="141" customWidth="1"/>
    <col min="12068" max="12068" width="10.7109375" style="141" customWidth="1"/>
    <col min="12069" max="12069" width="11.85546875" style="141" bestFit="1" customWidth="1"/>
    <col min="12070" max="12073" width="15.42578125" style="141" bestFit="1" customWidth="1"/>
    <col min="12074" max="12074" width="13.7109375" style="141" bestFit="1" customWidth="1"/>
    <col min="12075" max="12075" width="17.7109375" style="141" bestFit="1" customWidth="1"/>
    <col min="12076" max="12290" width="9.140625" style="141"/>
    <col min="12291" max="12291" width="20.42578125" style="141" bestFit="1" customWidth="1"/>
    <col min="12292" max="12295" width="0" style="141" hidden="1" customWidth="1"/>
    <col min="12296" max="12296" width="54.28515625" style="141" customWidth="1"/>
    <col min="12297" max="12297" width="0" style="141" hidden="1" customWidth="1"/>
    <col min="12298" max="12298" width="11.85546875" style="141" bestFit="1" customWidth="1"/>
    <col min="12299" max="12302" width="0" style="141" hidden="1" customWidth="1"/>
    <col min="12303" max="12303" width="10.5703125" style="141" bestFit="1" customWidth="1"/>
    <col min="12304" max="12304" width="0" style="141" hidden="1" customWidth="1"/>
    <col min="12305" max="12305" width="2.7109375" style="141" customWidth="1"/>
    <col min="12306" max="12306" width="0" style="141" hidden="1" customWidth="1"/>
    <col min="12307" max="12307" width="11.85546875" style="141" bestFit="1" customWidth="1"/>
    <col min="12308" max="12311" width="0" style="141" hidden="1" customWidth="1"/>
    <col min="12312" max="12312" width="10.5703125" style="141" bestFit="1" customWidth="1"/>
    <col min="12313" max="12313" width="0" style="141" hidden="1" customWidth="1"/>
    <col min="12314" max="12314" width="2.7109375" style="141" customWidth="1"/>
    <col min="12315" max="12315" width="12.42578125" style="141" bestFit="1" customWidth="1"/>
    <col min="12316" max="12316" width="11.85546875" style="141" bestFit="1" customWidth="1"/>
    <col min="12317" max="12320" width="15.42578125" style="141" bestFit="1" customWidth="1"/>
    <col min="12321" max="12321" width="13.7109375" style="141" bestFit="1" customWidth="1"/>
    <col min="12322" max="12322" width="13.28515625" style="141" bestFit="1" customWidth="1"/>
    <col min="12323" max="12323" width="2.7109375" style="141" customWidth="1"/>
    <col min="12324" max="12324" width="10.7109375" style="141" customWidth="1"/>
    <col min="12325" max="12325" width="11.85546875" style="141" bestFit="1" customWidth="1"/>
    <col min="12326" max="12329" width="15.42578125" style="141" bestFit="1" customWidth="1"/>
    <col min="12330" max="12330" width="13.7109375" style="141" bestFit="1" customWidth="1"/>
    <col min="12331" max="12331" width="17.7109375" style="141" bestFit="1" customWidth="1"/>
    <col min="12332" max="12546" width="9.140625" style="141"/>
    <col min="12547" max="12547" width="20.42578125" style="141" bestFit="1" customWidth="1"/>
    <col min="12548" max="12551" width="0" style="141" hidden="1" customWidth="1"/>
    <col min="12552" max="12552" width="54.28515625" style="141" customWidth="1"/>
    <col min="12553" max="12553" width="0" style="141" hidden="1" customWidth="1"/>
    <col min="12554" max="12554" width="11.85546875" style="141" bestFit="1" customWidth="1"/>
    <col min="12555" max="12558" width="0" style="141" hidden="1" customWidth="1"/>
    <col min="12559" max="12559" width="10.5703125" style="141" bestFit="1" customWidth="1"/>
    <col min="12560" max="12560" width="0" style="141" hidden="1" customWidth="1"/>
    <col min="12561" max="12561" width="2.7109375" style="141" customWidth="1"/>
    <col min="12562" max="12562" width="0" style="141" hidden="1" customWidth="1"/>
    <col min="12563" max="12563" width="11.85546875" style="141" bestFit="1" customWidth="1"/>
    <col min="12564" max="12567" width="0" style="141" hidden="1" customWidth="1"/>
    <col min="12568" max="12568" width="10.5703125" style="141" bestFit="1" customWidth="1"/>
    <col min="12569" max="12569" width="0" style="141" hidden="1" customWidth="1"/>
    <col min="12570" max="12570" width="2.7109375" style="141" customWidth="1"/>
    <col min="12571" max="12571" width="12.42578125" style="141" bestFit="1" customWidth="1"/>
    <col min="12572" max="12572" width="11.85546875" style="141" bestFit="1" customWidth="1"/>
    <col min="12573" max="12576" width="15.42578125" style="141" bestFit="1" customWidth="1"/>
    <col min="12577" max="12577" width="13.7109375" style="141" bestFit="1" customWidth="1"/>
    <col min="12578" max="12578" width="13.28515625" style="141" bestFit="1" customWidth="1"/>
    <col min="12579" max="12579" width="2.7109375" style="141" customWidth="1"/>
    <col min="12580" max="12580" width="10.7109375" style="141" customWidth="1"/>
    <col min="12581" max="12581" width="11.85546875" style="141" bestFit="1" customWidth="1"/>
    <col min="12582" max="12585" width="15.42578125" style="141" bestFit="1" customWidth="1"/>
    <col min="12586" max="12586" width="13.7109375" style="141" bestFit="1" customWidth="1"/>
    <col min="12587" max="12587" width="17.7109375" style="141" bestFit="1" customWidth="1"/>
    <col min="12588" max="12802" width="9.140625" style="141"/>
    <col min="12803" max="12803" width="20.42578125" style="141" bestFit="1" customWidth="1"/>
    <col min="12804" max="12807" width="0" style="141" hidden="1" customWidth="1"/>
    <col min="12808" max="12808" width="54.28515625" style="141" customWidth="1"/>
    <col min="12809" max="12809" width="0" style="141" hidden="1" customWidth="1"/>
    <col min="12810" max="12810" width="11.85546875" style="141" bestFit="1" customWidth="1"/>
    <col min="12811" max="12814" width="0" style="141" hidden="1" customWidth="1"/>
    <col min="12815" max="12815" width="10.5703125" style="141" bestFit="1" customWidth="1"/>
    <col min="12816" max="12816" width="0" style="141" hidden="1" customWidth="1"/>
    <col min="12817" max="12817" width="2.7109375" style="141" customWidth="1"/>
    <col min="12818" max="12818" width="0" style="141" hidden="1" customWidth="1"/>
    <col min="12819" max="12819" width="11.85546875" style="141" bestFit="1" customWidth="1"/>
    <col min="12820" max="12823" width="0" style="141" hidden="1" customWidth="1"/>
    <col min="12824" max="12824" width="10.5703125" style="141" bestFit="1" customWidth="1"/>
    <col min="12825" max="12825" width="0" style="141" hidden="1" customWidth="1"/>
    <col min="12826" max="12826" width="2.7109375" style="141" customWidth="1"/>
    <col min="12827" max="12827" width="12.42578125" style="141" bestFit="1" customWidth="1"/>
    <col min="12828" max="12828" width="11.85546875" style="141" bestFit="1" customWidth="1"/>
    <col min="12829" max="12832" width="15.42578125" style="141" bestFit="1" customWidth="1"/>
    <col min="12833" max="12833" width="13.7109375" style="141" bestFit="1" customWidth="1"/>
    <col min="12834" max="12834" width="13.28515625" style="141" bestFit="1" customWidth="1"/>
    <col min="12835" max="12835" width="2.7109375" style="141" customWidth="1"/>
    <col min="12836" max="12836" width="10.7109375" style="141" customWidth="1"/>
    <col min="12837" max="12837" width="11.85546875" style="141" bestFit="1" customWidth="1"/>
    <col min="12838" max="12841" width="15.42578125" style="141" bestFit="1" customWidth="1"/>
    <col min="12842" max="12842" width="13.7109375" style="141" bestFit="1" customWidth="1"/>
    <col min="12843" max="12843" width="17.7109375" style="141" bestFit="1" customWidth="1"/>
    <col min="12844" max="13058" width="9.140625" style="141"/>
    <col min="13059" max="13059" width="20.42578125" style="141" bestFit="1" customWidth="1"/>
    <col min="13060" max="13063" width="0" style="141" hidden="1" customWidth="1"/>
    <col min="13064" max="13064" width="54.28515625" style="141" customWidth="1"/>
    <col min="13065" max="13065" width="0" style="141" hidden="1" customWidth="1"/>
    <col min="13066" max="13066" width="11.85546875" style="141" bestFit="1" customWidth="1"/>
    <col min="13067" max="13070" width="0" style="141" hidden="1" customWidth="1"/>
    <col min="13071" max="13071" width="10.5703125" style="141" bestFit="1" customWidth="1"/>
    <col min="13072" max="13072" width="0" style="141" hidden="1" customWidth="1"/>
    <col min="13073" max="13073" width="2.7109375" style="141" customWidth="1"/>
    <col min="13074" max="13074" width="0" style="141" hidden="1" customWidth="1"/>
    <col min="13075" max="13075" width="11.85546875" style="141" bestFit="1" customWidth="1"/>
    <col min="13076" max="13079" width="0" style="141" hidden="1" customWidth="1"/>
    <col min="13080" max="13080" width="10.5703125" style="141" bestFit="1" customWidth="1"/>
    <col min="13081" max="13081" width="0" style="141" hidden="1" customWidth="1"/>
    <col min="13082" max="13082" width="2.7109375" style="141" customWidth="1"/>
    <col min="13083" max="13083" width="12.42578125" style="141" bestFit="1" customWidth="1"/>
    <col min="13084" max="13084" width="11.85546875" style="141" bestFit="1" customWidth="1"/>
    <col min="13085" max="13088" width="15.42578125" style="141" bestFit="1" customWidth="1"/>
    <col min="13089" max="13089" width="13.7109375" style="141" bestFit="1" customWidth="1"/>
    <col min="13090" max="13090" width="13.28515625" style="141" bestFit="1" customWidth="1"/>
    <col min="13091" max="13091" width="2.7109375" style="141" customWidth="1"/>
    <col min="13092" max="13092" width="10.7109375" style="141" customWidth="1"/>
    <col min="13093" max="13093" width="11.85546875" style="141" bestFit="1" customWidth="1"/>
    <col min="13094" max="13097" width="15.42578125" style="141" bestFit="1" customWidth="1"/>
    <col min="13098" max="13098" width="13.7109375" style="141" bestFit="1" customWidth="1"/>
    <col min="13099" max="13099" width="17.7109375" style="141" bestFit="1" customWidth="1"/>
    <col min="13100" max="13314" width="9.140625" style="141"/>
    <col min="13315" max="13315" width="20.42578125" style="141" bestFit="1" customWidth="1"/>
    <col min="13316" max="13319" width="0" style="141" hidden="1" customWidth="1"/>
    <col min="13320" max="13320" width="54.28515625" style="141" customWidth="1"/>
    <col min="13321" max="13321" width="0" style="141" hidden="1" customWidth="1"/>
    <col min="13322" max="13322" width="11.85546875" style="141" bestFit="1" customWidth="1"/>
    <col min="13323" max="13326" width="0" style="141" hidden="1" customWidth="1"/>
    <col min="13327" max="13327" width="10.5703125" style="141" bestFit="1" customWidth="1"/>
    <col min="13328" max="13328" width="0" style="141" hidden="1" customWidth="1"/>
    <col min="13329" max="13329" width="2.7109375" style="141" customWidth="1"/>
    <col min="13330" max="13330" width="0" style="141" hidden="1" customWidth="1"/>
    <col min="13331" max="13331" width="11.85546875" style="141" bestFit="1" customWidth="1"/>
    <col min="13332" max="13335" width="0" style="141" hidden="1" customWidth="1"/>
    <col min="13336" max="13336" width="10.5703125" style="141" bestFit="1" customWidth="1"/>
    <col min="13337" max="13337" width="0" style="141" hidden="1" customWidth="1"/>
    <col min="13338" max="13338" width="2.7109375" style="141" customWidth="1"/>
    <col min="13339" max="13339" width="12.42578125" style="141" bestFit="1" customWidth="1"/>
    <col min="13340" max="13340" width="11.85546875" style="141" bestFit="1" customWidth="1"/>
    <col min="13341" max="13344" width="15.42578125" style="141" bestFit="1" customWidth="1"/>
    <col min="13345" max="13345" width="13.7109375" style="141" bestFit="1" customWidth="1"/>
    <col min="13346" max="13346" width="13.28515625" style="141" bestFit="1" customWidth="1"/>
    <col min="13347" max="13347" width="2.7109375" style="141" customWidth="1"/>
    <col min="13348" max="13348" width="10.7109375" style="141" customWidth="1"/>
    <col min="13349" max="13349" width="11.85546875" style="141" bestFit="1" customWidth="1"/>
    <col min="13350" max="13353" width="15.42578125" style="141" bestFit="1" customWidth="1"/>
    <col min="13354" max="13354" width="13.7109375" style="141" bestFit="1" customWidth="1"/>
    <col min="13355" max="13355" width="17.7109375" style="141" bestFit="1" customWidth="1"/>
    <col min="13356" max="13570" width="9.140625" style="141"/>
    <col min="13571" max="13571" width="20.42578125" style="141" bestFit="1" customWidth="1"/>
    <col min="13572" max="13575" width="0" style="141" hidden="1" customWidth="1"/>
    <col min="13576" max="13576" width="54.28515625" style="141" customWidth="1"/>
    <col min="13577" max="13577" width="0" style="141" hidden="1" customWidth="1"/>
    <col min="13578" max="13578" width="11.85546875" style="141" bestFit="1" customWidth="1"/>
    <col min="13579" max="13582" width="0" style="141" hidden="1" customWidth="1"/>
    <col min="13583" max="13583" width="10.5703125" style="141" bestFit="1" customWidth="1"/>
    <col min="13584" max="13584" width="0" style="141" hidden="1" customWidth="1"/>
    <col min="13585" max="13585" width="2.7109375" style="141" customWidth="1"/>
    <col min="13586" max="13586" width="0" style="141" hidden="1" customWidth="1"/>
    <col min="13587" max="13587" width="11.85546875" style="141" bestFit="1" customWidth="1"/>
    <col min="13588" max="13591" width="0" style="141" hidden="1" customWidth="1"/>
    <col min="13592" max="13592" width="10.5703125" style="141" bestFit="1" customWidth="1"/>
    <col min="13593" max="13593" width="0" style="141" hidden="1" customWidth="1"/>
    <col min="13594" max="13594" width="2.7109375" style="141" customWidth="1"/>
    <col min="13595" max="13595" width="12.42578125" style="141" bestFit="1" customWidth="1"/>
    <col min="13596" max="13596" width="11.85546875" style="141" bestFit="1" customWidth="1"/>
    <col min="13597" max="13600" width="15.42578125" style="141" bestFit="1" customWidth="1"/>
    <col min="13601" max="13601" width="13.7109375" style="141" bestFit="1" customWidth="1"/>
    <col min="13602" max="13602" width="13.28515625" style="141" bestFit="1" customWidth="1"/>
    <col min="13603" max="13603" width="2.7109375" style="141" customWidth="1"/>
    <col min="13604" max="13604" width="10.7109375" style="141" customWidth="1"/>
    <col min="13605" max="13605" width="11.85546875" style="141" bestFit="1" customWidth="1"/>
    <col min="13606" max="13609" width="15.42578125" style="141" bestFit="1" customWidth="1"/>
    <col min="13610" max="13610" width="13.7109375" style="141" bestFit="1" customWidth="1"/>
    <col min="13611" max="13611" width="17.7109375" style="141" bestFit="1" customWidth="1"/>
    <col min="13612" max="13826" width="9.140625" style="141"/>
    <col min="13827" max="13827" width="20.42578125" style="141" bestFit="1" customWidth="1"/>
    <col min="13828" max="13831" width="0" style="141" hidden="1" customWidth="1"/>
    <col min="13832" max="13832" width="54.28515625" style="141" customWidth="1"/>
    <col min="13833" max="13833" width="0" style="141" hidden="1" customWidth="1"/>
    <col min="13834" max="13834" width="11.85546875" style="141" bestFit="1" customWidth="1"/>
    <col min="13835" max="13838" width="0" style="141" hidden="1" customWidth="1"/>
    <col min="13839" max="13839" width="10.5703125" style="141" bestFit="1" customWidth="1"/>
    <col min="13840" max="13840" width="0" style="141" hidden="1" customWidth="1"/>
    <col min="13841" max="13841" width="2.7109375" style="141" customWidth="1"/>
    <col min="13842" max="13842" width="0" style="141" hidden="1" customWidth="1"/>
    <col min="13843" max="13843" width="11.85546875" style="141" bestFit="1" customWidth="1"/>
    <col min="13844" max="13847" width="0" style="141" hidden="1" customWidth="1"/>
    <col min="13848" max="13848" width="10.5703125" style="141" bestFit="1" customWidth="1"/>
    <col min="13849" max="13849" width="0" style="141" hidden="1" customWidth="1"/>
    <col min="13850" max="13850" width="2.7109375" style="141" customWidth="1"/>
    <col min="13851" max="13851" width="12.42578125" style="141" bestFit="1" customWidth="1"/>
    <col min="13852" max="13852" width="11.85546875" style="141" bestFit="1" customWidth="1"/>
    <col min="13853" max="13856" width="15.42578125" style="141" bestFit="1" customWidth="1"/>
    <col min="13857" max="13857" width="13.7109375" style="141" bestFit="1" customWidth="1"/>
    <col min="13858" max="13858" width="13.28515625" style="141" bestFit="1" customWidth="1"/>
    <col min="13859" max="13859" width="2.7109375" style="141" customWidth="1"/>
    <col min="13860" max="13860" width="10.7109375" style="141" customWidth="1"/>
    <col min="13861" max="13861" width="11.85546875" style="141" bestFit="1" customWidth="1"/>
    <col min="13862" max="13865" width="15.42578125" style="141" bestFit="1" customWidth="1"/>
    <col min="13866" max="13866" width="13.7109375" style="141" bestFit="1" customWidth="1"/>
    <col min="13867" max="13867" width="17.7109375" style="141" bestFit="1" customWidth="1"/>
    <col min="13868" max="14082" width="9.140625" style="141"/>
    <col min="14083" max="14083" width="20.42578125" style="141" bestFit="1" customWidth="1"/>
    <col min="14084" max="14087" width="0" style="141" hidden="1" customWidth="1"/>
    <col min="14088" max="14088" width="54.28515625" style="141" customWidth="1"/>
    <col min="14089" max="14089" width="0" style="141" hidden="1" customWidth="1"/>
    <col min="14090" max="14090" width="11.85546875" style="141" bestFit="1" customWidth="1"/>
    <col min="14091" max="14094" width="0" style="141" hidden="1" customWidth="1"/>
    <col min="14095" max="14095" width="10.5703125" style="141" bestFit="1" customWidth="1"/>
    <col min="14096" max="14096" width="0" style="141" hidden="1" customWidth="1"/>
    <col min="14097" max="14097" width="2.7109375" style="141" customWidth="1"/>
    <col min="14098" max="14098" width="0" style="141" hidden="1" customWidth="1"/>
    <col min="14099" max="14099" width="11.85546875" style="141" bestFit="1" customWidth="1"/>
    <col min="14100" max="14103" width="0" style="141" hidden="1" customWidth="1"/>
    <col min="14104" max="14104" width="10.5703125" style="141" bestFit="1" customWidth="1"/>
    <col min="14105" max="14105" width="0" style="141" hidden="1" customWidth="1"/>
    <col min="14106" max="14106" width="2.7109375" style="141" customWidth="1"/>
    <col min="14107" max="14107" width="12.42578125" style="141" bestFit="1" customWidth="1"/>
    <col min="14108" max="14108" width="11.85546875" style="141" bestFit="1" customWidth="1"/>
    <col min="14109" max="14112" width="15.42578125" style="141" bestFit="1" customWidth="1"/>
    <col min="14113" max="14113" width="13.7109375" style="141" bestFit="1" customWidth="1"/>
    <col min="14114" max="14114" width="13.28515625" style="141" bestFit="1" customWidth="1"/>
    <col min="14115" max="14115" width="2.7109375" style="141" customWidth="1"/>
    <col min="14116" max="14116" width="10.7109375" style="141" customWidth="1"/>
    <col min="14117" max="14117" width="11.85546875" style="141" bestFit="1" customWidth="1"/>
    <col min="14118" max="14121" width="15.42578125" style="141" bestFit="1" customWidth="1"/>
    <col min="14122" max="14122" width="13.7109375" style="141" bestFit="1" customWidth="1"/>
    <col min="14123" max="14123" width="17.7109375" style="141" bestFit="1" customWidth="1"/>
    <col min="14124" max="14338" width="9.140625" style="141"/>
    <col min="14339" max="14339" width="20.42578125" style="141" bestFit="1" customWidth="1"/>
    <col min="14340" max="14343" width="0" style="141" hidden="1" customWidth="1"/>
    <col min="14344" max="14344" width="54.28515625" style="141" customWidth="1"/>
    <col min="14345" max="14345" width="0" style="141" hidden="1" customWidth="1"/>
    <col min="14346" max="14346" width="11.85546875" style="141" bestFit="1" customWidth="1"/>
    <col min="14347" max="14350" width="0" style="141" hidden="1" customWidth="1"/>
    <col min="14351" max="14351" width="10.5703125" style="141" bestFit="1" customWidth="1"/>
    <col min="14352" max="14352" width="0" style="141" hidden="1" customWidth="1"/>
    <col min="14353" max="14353" width="2.7109375" style="141" customWidth="1"/>
    <col min="14354" max="14354" width="0" style="141" hidden="1" customWidth="1"/>
    <col min="14355" max="14355" width="11.85546875" style="141" bestFit="1" customWidth="1"/>
    <col min="14356" max="14359" width="0" style="141" hidden="1" customWidth="1"/>
    <col min="14360" max="14360" width="10.5703125" style="141" bestFit="1" customWidth="1"/>
    <col min="14361" max="14361" width="0" style="141" hidden="1" customWidth="1"/>
    <col min="14362" max="14362" width="2.7109375" style="141" customWidth="1"/>
    <col min="14363" max="14363" width="12.42578125" style="141" bestFit="1" customWidth="1"/>
    <col min="14364" max="14364" width="11.85546875" style="141" bestFit="1" customWidth="1"/>
    <col min="14365" max="14368" width="15.42578125" style="141" bestFit="1" customWidth="1"/>
    <col min="14369" max="14369" width="13.7109375" style="141" bestFit="1" customWidth="1"/>
    <col min="14370" max="14370" width="13.28515625" style="141" bestFit="1" customWidth="1"/>
    <col min="14371" max="14371" width="2.7109375" style="141" customWidth="1"/>
    <col min="14372" max="14372" width="10.7109375" style="141" customWidth="1"/>
    <col min="14373" max="14373" width="11.85546875" style="141" bestFit="1" customWidth="1"/>
    <col min="14374" max="14377" width="15.42578125" style="141" bestFit="1" customWidth="1"/>
    <col min="14378" max="14378" width="13.7109375" style="141" bestFit="1" customWidth="1"/>
    <col min="14379" max="14379" width="17.7109375" style="141" bestFit="1" customWidth="1"/>
    <col min="14380" max="14594" width="9.140625" style="141"/>
    <col min="14595" max="14595" width="20.42578125" style="141" bestFit="1" customWidth="1"/>
    <col min="14596" max="14599" width="0" style="141" hidden="1" customWidth="1"/>
    <col min="14600" max="14600" width="54.28515625" style="141" customWidth="1"/>
    <col min="14601" max="14601" width="0" style="141" hidden="1" customWidth="1"/>
    <col min="14602" max="14602" width="11.85546875" style="141" bestFit="1" customWidth="1"/>
    <col min="14603" max="14606" width="0" style="141" hidden="1" customWidth="1"/>
    <col min="14607" max="14607" width="10.5703125" style="141" bestFit="1" customWidth="1"/>
    <col min="14608" max="14608" width="0" style="141" hidden="1" customWidth="1"/>
    <col min="14609" max="14609" width="2.7109375" style="141" customWidth="1"/>
    <col min="14610" max="14610" width="0" style="141" hidden="1" customWidth="1"/>
    <col min="14611" max="14611" width="11.85546875" style="141" bestFit="1" customWidth="1"/>
    <col min="14612" max="14615" width="0" style="141" hidden="1" customWidth="1"/>
    <col min="14616" max="14616" width="10.5703125" style="141" bestFit="1" customWidth="1"/>
    <col min="14617" max="14617" width="0" style="141" hidden="1" customWidth="1"/>
    <col min="14618" max="14618" width="2.7109375" style="141" customWidth="1"/>
    <col min="14619" max="14619" width="12.42578125" style="141" bestFit="1" customWidth="1"/>
    <col min="14620" max="14620" width="11.85546875" style="141" bestFit="1" customWidth="1"/>
    <col min="14621" max="14624" width="15.42578125" style="141" bestFit="1" customWidth="1"/>
    <col min="14625" max="14625" width="13.7109375" style="141" bestFit="1" customWidth="1"/>
    <col min="14626" max="14626" width="13.28515625" style="141" bestFit="1" customWidth="1"/>
    <col min="14627" max="14627" width="2.7109375" style="141" customWidth="1"/>
    <col min="14628" max="14628" width="10.7109375" style="141" customWidth="1"/>
    <col min="14629" max="14629" width="11.85546875" style="141" bestFit="1" customWidth="1"/>
    <col min="14630" max="14633" width="15.42578125" style="141" bestFit="1" customWidth="1"/>
    <col min="14634" max="14634" width="13.7109375" style="141" bestFit="1" customWidth="1"/>
    <col min="14635" max="14635" width="17.7109375" style="141" bestFit="1" customWidth="1"/>
    <col min="14636" max="14850" width="9.140625" style="141"/>
    <col min="14851" max="14851" width="20.42578125" style="141" bestFit="1" customWidth="1"/>
    <col min="14852" max="14855" width="0" style="141" hidden="1" customWidth="1"/>
    <col min="14856" max="14856" width="54.28515625" style="141" customWidth="1"/>
    <col min="14857" max="14857" width="0" style="141" hidden="1" customWidth="1"/>
    <col min="14858" max="14858" width="11.85546875" style="141" bestFit="1" customWidth="1"/>
    <col min="14859" max="14862" width="0" style="141" hidden="1" customWidth="1"/>
    <col min="14863" max="14863" width="10.5703125" style="141" bestFit="1" customWidth="1"/>
    <col min="14864" max="14864" width="0" style="141" hidden="1" customWidth="1"/>
    <col min="14865" max="14865" width="2.7109375" style="141" customWidth="1"/>
    <col min="14866" max="14866" width="0" style="141" hidden="1" customWidth="1"/>
    <col min="14867" max="14867" width="11.85546875" style="141" bestFit="1" customWidth="1"/>
    <col min="14868" max="14871" width="0" style="141" hidden="1" customWidth="1"/>
    <col min="14872" max="14872" width="10.5703125" style="141" bestFit="1" customWidth="1"/>
    <col min="14873" max="14873" width="0" style="141" hidden="1" customWidth="1"/>
    <col min="14874" max="14874" width="2.7109375" style="141" customWidth="1"/>
    <col min="14875" max="14875" width="12.42578125" style="141" bestFit="1" customWidth="1"/>
    <col min="14876" max="14876" width="11.85546875" style="141" bestFit="1" customWidth="1"/>
    <col min="14877" max="14880" width="15.42578125" style="141" bestFit="1" customWidth="1"/>
    <col min="14881" max="14881" width="13.7109375" style="141" bestFit="1" customWidth="1"/>
    <col min="14882" max="14882" width="13.28515625" style="141" bestFit="1" customWidth="1"/>
    <col min="14883" max="14883" width="2.7109375" style="141" customWidth="1"/>
    <col min="14884" max="14884" width="10.7109375" style="141" customWidth="1"/>
    <col min="14885" max="14885" width="11.85546875" style="141" bestFit="1" customWidth="1"/>
    <col min="14886" max="14889" width="15.42578125" style="141" bestFit="1" customWidth="1"/>
    <col min="14890" max="14890" width="13.7109375" style="141" bestFit="1" customWidth="1"/>
    <col min="14891" max="14891" width="17.7109375" style="141" bestFit="1" customWidth="1"/>
    <col min="14892" max="15106" width="9.140625" style="141"/>
    <col min="15107" max="15107" width="20.42578125" style="141" bestFit="1" customWidth="1"/>
    <col min="15108" max="15111" width="0" style="141" hidden="1" customWidth="1"/>
    <col min="15112" max="15112" width="54.28515625" style="141" customWidth="1"/>
    <col min="15113" max="15113" width="0" style="141" hidden="1" customWidth="1"/>
    <col min="15114" max="15114" width="11.85546875" style="141" bestFit="1" customWidth="1"/>
    <col min="15115" max="15118" width="0" style="141" hidden="1" customWidth="1"/>
    <col min="15119" max="15119" width="10.5703125" style="141" bestFit="1" customWidth="1"/>
    <col min="15120" max="15120" width="0" style="141" hidden="1" customWidth="1"/>
    <col min="15121" max="15121" width="2.7109375" style="141" customWidth="1"/>
    <col min="15122" max="15122" width="0" style="141" hidden="1" customWidth="1"/>
    <col min="15123" max="15123" width="11.85546875" style="141" bestFit="1" customWidth="1"/>
    <col min="15124" max="15127" width="0" style="141" hidden="1" customWidth="1"/>
    <col min="15128" max="15128" width="10.5703125" style="141" bestFit="1" customWidth="1"/>
    <col min="15129" max="15129" width="0" style="141" hidden="1" customWidth="1"/>
    <col min="15130" max="15130" width="2.7109375" style="141" customWidth="1"/>
    <col min="15131" max="15131" width="12.42578125" style="141" bestFit="1" customWidth="1"/>
    <col min="15132" max="15132" width="11.85546875" style="141" bestFit="1" customWidth="1"/>
    <col min="15133" max="15136" width="15.42578125" style="141" bestFit="1" customWidth="1"/>
    <col min="15137" max="15137" width="13.7109375" style="141" bestFit="1" customWidth="1"/>
    <col min="15138" max="15138" width="13.28515625" style="141" bestFit="1" customWidth="1"/>
    <col min="15139" max="15139" width="2.7109375" style="141" customWidth="1"/>
    <col min="15140" max="15140" width="10.7109375" style="141" customWidth="1"/>
    <col min="15141" max="15141" width="11.85546875" style="141" bestFit="1" customWidth="1"/>
    <col min="15142" max="15145" width="15.42578125" style="141" bestFit="1" customWidth="1"/>
    <col min="15146" max="15146" width="13.7109375" style="141" bestFit="1" customWidth="1"/>
    <col min="15147" max="15147" width="17.7109375" style="141" bestFit="1" customWidth="1"/>
    <col min="15148" max="15362" width="9.140625" style="141"/>
    <col min="15363" max="15363" width="20.42578125" style="141" bestFit="1" customWidth="1"/>
    <col min="15364" max="15367" width="0" style="141" hidden="1" customWidth="1"/>
    <col min="15368" max="15368" width="54.28515625" style="141" customWidth="1"/>
    <col min="15369" max="15369" width="0" style="141" hidden="1" customWidth="1"/>
    <col min="15370" max="15370" width="11.85546875" style="141" bestFit="1" customWidth="1"/>
    <col min="15371" max="15374" width="0" style="141" hidden="1" customWidth="1"/>
    <col min="15375" max="15375" width="10.5703125" style="141" bestFit="1" customWidth="1"/>
    <col min="15376" max="15376" width="0" style="141" hidden="1" customWidth="1"/>
    <col min="15377" max="15377" width="2.7109375" style="141" customWidth="1"/>
    <col min="15378" max="15378" width="0" style="141" hidden="1" customWidth="1"/>
    <col min="15379" max="15379" width="11.85546875" style="141" bestFit="1" customWidth="1"/>
    <col min="15380" max="15383" width="0" style="141" hidden="1" customWidth="1"/>
    <col min="15384" max="15384" width="10.5703125" style="141" bestFit="1" customWidth="1"/>
    <col min="15385" max="15385" width="0" style="141" hidden="1" customWidth="1"/>
    <col min="15386" max="15386" width="2.7109375" style="141" customWidth="1"/>
    <col min="15387" max="15387" width="12.42578125" style="141" bestFit="1" customWidth="1"/>
    <col min="15388" max="15388" width="11.85546875" style="141" bestFit="1" customWidth="1"/>
    <col min="15389" max="15392" width="15.42578125" style="141" bestFit="1" customWidth="1"/>
    <col min="15393" max="15393" width="13.7109375" style="141" bestFit="1" customWidth="1"/>
    <col min="15394" max="15394" width="13.28515625" style="141" bestFit="1" customWidth="1"/>
    <col min="15395" max="15395" width="2.7109375" style="141" customWidth="1"/>
    <col min="15396" max="15396" width="10.7109375" style="141" customWidth="1"/>
    <col min="15397" max="15397" width="11.85546875" style="141" bestFit="1" customWidth="1"/>
    <col min="15398" max="15401" width="15.42578125" style="141" bestFit="1" customWidth="1"/>
    <col min="15402" max="15402" width="13.7109375" style="141" bestFit="1" customWidth="1"/>
    <col min="15403" max="15403" width="17.7109375" style="141" bestFit="1" customWidth="1"/>
    <col min="15404" max="15618" width="9.140625" style="141"/>
    <col min="15619" max="15619" width="20.42578125" style="141" bestFit="1" customWidth="1"/>
    <col min="15620" max="15623" width="0" style="141" hidden="1" customWidth="1"/>
    <col min="15624" max="15624" width="54.28515625" style="141" customWidth="1"/>
    <col min="15625" max="15625" width="0" style="141" hidden="1" customWidth="1"/>
    <col min="15626" max="15626" width="11.85546875" style="141" bestFit="1" customWidth="1"/>
    <col min="15627" max="15630" width="0" style="141" hidden="1" customWidth="1"/>
    <col min="15631" max="15631" width="10.5703125" style="141" bestFit="1" customWidth="1"/>
    <col min="15632" max="15632" width="0" style="141" hidden="1" customWidth="1"/>
    <col min="15633" max="15633" width="2.7109375" style="141" customWidth="1"/>
    <col min="15634" max="15634" width="0" style="141" hidden="1" customWidth="1"/>
    <col min="15635" max="15635" width="11.85546875" style="141" bestFit="1" customWidth="1"/>
    <col min="15636" max="15639" width="0" style="141" hidden="1" customWidth="1"/>
    <col min="15640" max="15640" width="10.5703125" style="141" bestFit="1" customWidth="1"/>
    <col min="15641" max="15641" width="0" style="141" hidden="1" customWidth="1"/>
    <col min="15642" max="15642" width="2.7109375" style="141" customWidth="1"/>
    <col min="15643" max="15643" width="12.42578125" style="141" bestFit="1" customWidth="1"/>
    <col min="15644" max="15644" width="11.85546875" style="141" bestFit="1" customWidth="1"/>
    <col min="15645" max="15648" width="15.42578125" style="141" bestFit="1" customWidth="1"/>
    <col min="15649" max="15649" width="13.7109375" style="141" bestFit="1" customWidth="1"/>
    <col min="15650" max="15650" width="13.28515625" style="141" bestFit="1" customWidth="1"/>
    <col min="15651" max="15651" width="2.7109375" style="141" customWidth="1"/>
    <col min="15652" max="15652" width="10.7109375" style="141" customWidth="1"/>
    <col min="15653" max="15653" width="11.85546875" style="141" bestFit="1" customWidth="1"/>
    <col min="15654" max="15657" width="15.42578125" style="141" bestFit="1" customWidth="1"/>
    <col min="15658" max="15658" width="13.7109375" style="141" bestFit="1" customWidth="1"/>
    <col min="15659" max="15659" width="17.7109375" style="141" bestFit="1" customWidth="1"/>
    <col min="15660" max="15874" width="9.140625" style="141"/>
    <col min="15875" max="15875" width="20.42578125" style="141" bestFit="1" customWidth="1"/>
    <col min="15876" max="15879" width="0" style="141" hidden="1" customWidth="1"/>
    <col min="15880" max="15880" width="54.28515625" style="141" customWidth="1"/>
    <col min="15881" max="15881" width="0" style="141" hidden="1" customWidth="1"/>
    <col min="15882" max="15882" width="11.85546875" style="141" bestFit="1" customWidth="1"/>
    <col min="15883" max="15886" width="0" style="141" hidden="1" customWidth="1"/>
    <col min="15887" max="15887" width="10.5703125" style="141" bestFit="1" customWidth="1"/>
    <col min="15888" max="15888" width="0" style="141" hidden="1" customWidth="1"/>
    <col min="15889" max="15889" width="2.7109375" style="141" customWidth="1"/>
    <col min="15890" max="15890" width="0" style="141" hidden="1" customWidth="1"/>
    <col min="15891" max="15891" width="11.85546875" style="141" bestFit="1" customWidth="1"/>
    <col min="15892" max="15895" width="0" style="141" hidden="1" customWidth="1"/>
    <col min="15896" max="15896" width="10.5703125" style="141" bestFit="1" customWidth="1"/>
    <col min="15897" max="15897" width="0" style="141" hidden="1" customWidth="1"/>
    <col min="15898" max="15898" width="2.7109375" style="141" customWidth="1"/>
    <col min="15899" max="15899" width="12.42578125" style="141" bestFit="1" customWidth="1"/>
    <col min="15900" max="15900" width="11.85546875" style="141" bestFit="1" customWidth="1"/>
    <col min="15901" max="15904" width="15.42578125" style="141" bestFit="1" customWidth="1"/>
    <col min="15905" max="15905" width="13.7109375" style="141" bestFit="1" customWidth="1"/>
    <col min="15906" max="15906" width="13.28515625" style="141" bestFit="1" customWidth="1"/>
    <col min="15907" max="15907" width="2.7109375" style="141" customWidth="1"/>
    <col min="15908" max="15908" width="10.7109375" style="141" customWidth="1"/>
    <col min="15909" max="15909" width="11.85546875" style="141" bestFit="1" customWidth="1"/>
    <col min="15910" max="15913" width="15.42578125" style="141" bestFit="1" customWidth="1"/>
    <col min="15914" max="15914" width="13.7109375" style="141" bestFit="1" customWidth="1"/>
    <col min="15915" max="15915" width="17.7109375" style="141" bestFit="1" customWidth="1"/>
    <col min="15916" max="16130" width="9.140625" style="141"/>
    <col min="16131" max="16131" width="20.42578125" style="141" bestFit="1" customWidth="1"/>
    <col min="16132" max="16135" width="0" style="141" hidden="1" customWidth="1"/>
    <col min="16136" max="16136" width="54.28515625" style="141" customWidth="1"/>
    <col min="16137" max="16137" width="0" style="141" hidden="1" customWidth="1"/>
    <col min="16138" max="16138" width="11.85546875" style="141" bestFit="1" customWidth="1"/>
    <col min="16139" max="16142" width="0" style="141" hidden="1" customWidth="1"/>
    <col min="16143" max="16143" width="10.5703125" style="141" bestFit="1" customWidth="1"/>
    <col min="16144" max="16144" width="0" style="141" hidden="1" customWidth="1"/>
    <col min="16145" max="16145" width="2.7109375" style="141" customWidth="1"/>
    <col min="16146" max="16146" width="0" style="141" hidden="1" customWidth="1"/>
    <col min="16147" max="16147" width="11.85546875" style="141" bestFit="1" customWidth="1"/>
    <col min="16148" max="16151" width="0" style="141" hidden="1" customWidth="1"/>
    <col min="16152" max="16152" width="10.5703125" style="141" bestFit="1" customWidth="1"/>
    <col min="16153" max="16153" width="0" style="141" hidden="1" customWidth="1"/>
    <col min="16154" max="16154" width="2.7109375" style="141" customWidth="1"/>
    <col min="16155" max="16155" width="12.42578125" style="141" bestFit="1" customWidth="1"/>
    <col min="16156" max="16156" width="11.85546875" style="141" bestFit="1" customWidth="1"/>
    <col min="16157" max="16160" width="15.42578125" style="141" bestFit="1" customWidth="1"/>
    <col min="16161" max="16161" width="13.7109375" style="141" bestFit="1" customWidth="1"/>
    <col min="16162" max="16162" width="13.28515625" style="141" bestFit="1" customWidth="1"/>
    <col min="16163" max="16163" width="2.7109375" style="141" customWidth="1"/>
    <col min="16164" max="16164" width="10.7109375" style="141" customWidth="1"/>
    <col min="16165" max="16165" width="11.85546875" style="141" bestFit="1" customWidth="1"/>
    <col min="16166" max="16169" width="15.42578125" style="141" bestFit="1" customWidth="1"/>
    <col min="16170" max="16170" width="13.7109375" style="141" bestFit="1" customWidth="1"/>
    <col min="16171" max="16171" width="17.7109375" style="141" bestFit="1" customWidth="1"/>
    <col min="16172" max="16384" width="9.140625" style="141"/>
  </cols>
  <sheetData>
    <row r="1" spans="1:52" x14ac:dyDescent="0.2">
      <c r="H1" s="199" t="s">
        <v>1</v>
      </c>
      <c r="I1" s="199"/>
      <c r="J1" s="199"/>
      <c r="K1" s="199"/>
      <c r="L1" s="199"/>
      <c r="M1" s="199"/>
      <c r="N1" s="199"/>
      <c r="O1" s="199"/>
      <c r="Q1" s="200" t="s">
        <v>2</v>
      </c>
      <c r="R1" s="200"/>
      <c r="S1" s="200"/>
      <c r="T1" s="200"/>
      <c r="U1" s="200"/>
      <c r="V1" s="200"/>
      <c r="W1" s="200"/>
      <c r="X1" s="200"/>
      <c r="Z1" s="201" t="s">
        <v>3</v>
      </c>
      <c r="AA1" s="201"/>
      <c r="AB1" s="201"/>
      <c r="AC1" s="201"/>
      <c r="AD1" s="201"/>
      <c r="AE1" s="201"/>
      <c r="AF1" s="201"/>
      <c r="AG1" s="201"/>
      <c r="AI1" s="202" t="s">
        <v>4</v>
      </c>
      <c r="AJ1" s="202"/>
      <c r="AK1" s="202"/>
      <c r="AL1" s="202"/>
      <c r="AM1" s="202"/>
      <c r="AN1" s="202"/>
      <c r="AO1" s="202"/>
      <c r="AP1" s="202"/>
      <c r="AQ1" s="202"/>
      <c r="AS1" s="200" t="s">
        <v>5</v>
      </c>
      <c r="AT1" s="200"/>
      <c r="AU1" s="200"/>
      <c r="AV1" s="200"/>
      <c r="AW1" s="200"/>
      <c r="AX1" s="200"/>
      <c r="AY1" s="200"/>
      <c r="AZ1" s="200"/>
    </row>
    <row r="2" spans="1:52" s="189" customFormat="1" ht="33.75" customHeight="1" x14ac:dyDescent="0.2">
      <c r="A2" s="185" t="s">
        <v>69</v>
      </c>
      <c r="B2" s="185" t="s">
        <v>70</v>
      </c>
      <c r="C2" s="186" t="s">
        <v>71</v>
      </c>
      <c r="D2" s="186" t="s">
        <v>72</v>
      </c>
      <c r="E2" s="186" t="s">
        <v>73</v>
      </c>
      <c r="F2" s="187" t="s">
        <v>74</v>
      </c>
      <c r="G2" s="187" t="s">
        <v>75</v>
      </c>
      <c r="H2" s="188" t="s">
        <v>6</v>
      </c>
      <c r="I2" s="188" t="s">
        <v>7</v>
      </c>
      <c r="J2" s="188" t="s">
        <v>76</v>
      </c>
      <c r="K2" s="188" t="s">
        <v>77</v>
      </c>
      <c r="L2" s="188" t="s">
        <v>78</v>
      </c>
      <c r="M2" s="188" t="s">
        <v>79</v>
      </c>
      <c r="N2" s="188" t="s">
        <v>12</v>
      </c>
      <c r="O2" s="188" t="s">
        <v>80</v>
      </c>
      <c r="Q2" s="165" t="s">
        <v>6</v>
      </c>
      <c r="R2" s="165" t="s">
        <v>7</v>
      </c>
      <c r="S2" s="165" t="s">
        <v>76</v>
      </c>
      <c r="T2" s="165" t="s">
        <v>77</v>
      </c>
      <c r="U2" s="165" t="s">
        <v>78</v>
      </c>
      <c r="V2" s="165" t="s">
        <v>79</v>
      </c>
      <c r="W2" s="165" t="s">
        <v>12</v>
      </c>
      <c r="X2" s="165" t="s">
        <v>80</v>
      </c>
      <c r="Z2" s="167" t="s">
        <v>6</v>
      </c>
      <c r="AA2" s="167" t="s">
        <v>7</v>
      </c>
      <c r="AB2" s="167" t="s">
        <v>76</v>
      </c>
      <c r="AC2" s="167" t="s">
        <v>77</v>
      </c>
      <c r="AD2" s="167" t="s">
        <v>78</v>
      </c>
      <c r="AE2" s="167" t="s">
        <v>79</v>
      </c>
      <c r="AF2" s="167" t="s">
        <v>12</v>
      </c>
      <c r="AG2" s="167" t="s">
        <v>80</v>
      </c>
      <c r="AI2" s="169" t="s">
        <v>956</v>
      </c>
      <c r="AJ2" s="169" t="s">
        <v>7</v>
      </c>
      <c r="AK2" s="169" t="s">
        <v>957</v>
      </c>
      <c r="AL2" s="169" t="s">
        <v>76</v>
      </c>
      <c r="AM2" s="169" t="s">
        <v>77</v>
      </c>
      <c r="AN2" s="169" t="s">
        <v>78</v>
      </c>
      <c r="AO2" s="169" t="s">
        <v>79</v>
      </c>
      <c r="AP2" s="169" t="s">
        <v>16</v>
      </c>
      <c r="AQ2" s="173" t="s">
        <v>81</v>
      </c>
      <c r="AR2" s="171"/>
      <c r="AS2" s="165" t="s">
        <v>6</v>
      </c>
      <c r="AT2" s="165" t="s">
        <v>7</v>
      </c>
      <c r="AU2" s="165" t="s">
        <v>76</v>
      </c>
      <c r="AV2" s="165" t="s">
        <v>77</v>
      </c>
      <c r="AW2" s="165" t="s">
        <v>78</v>
      </c>
      <c r="AX2" s="165" t="s">
        <v>79</v>
      </c>
      <c r="AY2" s="165" t="s">
        <v>16</v>
      </c>
      <c r="AZ2" s="182" t="s">
        <v>81</v>
      </c>
    </row>
    <row r="3" spans="1:52" x14ac:dyDescent="0.2">
      <c r="A3" s="190">
        <v>99</v>
      </c>
      <c r="B3" s="141" t="s">
        <v>191</v>
      </c>
      <c r="C3" s="148" t="str">
        <f t="shared" ref="C3:C66" si="0">MID(B3,5,2)</f>
        <v>00</v>
      </c>
      <c r="D3" s="148" t="str">
        <f t="shared" ref="D3:D66" si="1">MID(B3,8,2)</f>
        <v>00</v>
      </c>
      <c r="E3" s="148" t="str">
        <f t="shared" ref="E3:E66" si="2">MID(B3,11,3)</f>
        <v>900</v>
      </c>
      <c r="F3" s="141" t="str">
        <f t="shared" ref="F3:F66" si="3">RIGHT(B3,7)</f>
        <v>6700.01</v>
      </c>
      <c r="G3" s="141" t="s">
        <v>851</v>
      </c>
      <c r="H3" s="163">
        <v>0</v>
      </c>
      <c r="I3" s="163">
        <v>0</v>
      </c>
      <c r="J3" s="163"/>
      <c r="K3" s="163"/>
      <c r="L3" s="163"/>
      <c r="M3" s="163">
        <v>1336.49</v>
      </c>
      <c r="N3" s="139">
        <v>1336.49</v>
      </c>
      <c r="O3" s="139">
        <f>N3-I3</f>
        <v>1336.49</v>
      </c>
      <c r="Q3" s="174">
        <v>0</v>
      </c>
      <c r="R3" s="174">
        <v>0</v>
      </c>
      <c r="S3" s="174"/>
      <c r="T3" s="174"/>
      <c r="U3" s="174"/>
      <c r="V3" s="174">
        <v>72.459999999999994</v>
      </c>
      <c r="W3" s="140">
        <v>72.459999999999994</v>
      </c>
      <c r="X3" s="140">
        <f>W3-R3</f>
        <v>72.459999999999994</v>
      </c>
      <c r="Z3" s="172">
        <v>0</v>
      </c>
      <c r="AA3" s="172">
        <v>0</v>
      </c>
      <c r="AB3" s="172"/>
      <c r="AC3" s="172"/>
      <c r="AD3" s="172"/>
      <c r="AE3" s="172">
        <v>0</v>
      </c>
      <c r="AF3" s="172">
        <v>0</v>
      </c>
      <c r="AG3" s="172">
        <f>AF3-AA3</f>
        <v>0</v>
      </c>
      <c r="AI3" s="168">
        <f>IFERROR(VLOOKUP(B3,[2]rptBudgetaryBudgetCrossOrganiza!$A$1:$M$744,4,FALSE),"0")</f>
        <v>0</v>
      </c>
      <c r="AJ3" s="168">
        <f>IFERROR(VLOOKUP(B3,[2]rptBudgetaryBudgetCrossOrganiza!$A$1:$M$744,6,FALSE),"0")</f>
        <v>0</v>
      </c>
      <c r="AK3" s="170">
        <f>AJ3</f>
        <v>0</v>
      </c>
      <c r="AL3" s="170">
        <f>IFERROR(VLOOKUP(B3,[3]rptBudgetaryBudgetCrossOrganiza!$A$11516:$O$12569,13,FALSE),"0")</f>
        <v>0</v>
      </c>
      <c r="AM3" s="170"/>
      <c r="AN3" s="170"/>
      <c r="AO3" s="170"/>
      <c r="AP3" s="170"/>
      <c r="AQ3" s="170">
        <f>AP3-AJ3</f>
        <v>0</v>
      </c>
      <c r="AS3" s="140"/>
      <c r="AT3" s="140"/>
      <c r="AU3" s="140"/>
      <c r="AV3" s="140"/>
      <c r="AW3" s="140"/>
      <c r="AX3" s="140"/>
      <c r="AY3" s="140"/>
      <c r="AZ3" s="140">
        <f>AY3-AT3</f>
        <v>0</v>
      </c>
    </row>
    <row r="4" spans="1:52" x14ac:dyDescent="0.2">
      <c r="A4" s="190">
        <v>99</v>
      </c>
      <c r="B4" s="141" t="s">
        <v>192</v>
      </c>
      <c r="C4" s="148" t="str">
        <f t="shared" si="0"/>
        <v>00</v>
      </c>
      <c r="D4" s="148" t="str">
        <f t="shared" si="1"/>
        <v>00</v>
      </c>
      <c r="E4" s="148" t="str">
        <f t="shared" si="2"/>
        <v>900</v>
      </c>
      <c r="F4" s="141" t="str">
        <f t="shared" si="3"/>
        <v>6700.02</v>
      </c>
      <c r="G4" s="141" t="s">
        <v>852</v>
      </c>
      <c r="H4" s="163">
        <v>0</v>
      </c>
      <c r="I4" s="163">
        <v>0</v>
      </c>
      <c r="J4" s="163"/>
      <c r="K4" s="163"/>
      <c r="L4" s="163"/>
      <c r="M4" s="163">
        <v>24670.38</v>
      </c>
      <c r="N4" s="139">
        <v>24670.38</v>
      </c>
      <c r="O4" s="139">
        <f>N4-I4</f>
        <v>24670.38</v>
      </c>
      <c r="Q4" s="174">
        <v>0</v>
      </c>
      <c r="R4" s="174">
        <v>0</v>
      </c>
      <c r="S4" s="174"/>
      <c r="T4" s="174"/>
      <c r="U4" s="174"/>
      <c r="V4" s="174">
        <v>24670.36</v>
      </c>
      <c r="W4" s="140">
        <v>24670.36</v>
      </c>
      <c r="X4" s="140">
        <f>W4-R4</f>
        <v>24670.36</v>
      </c>
      <c r="Z4" s="172">
        <v>0</v>
      </c>
      <c r="AA4" s="172">
        <v>0</v>
      </c>
      <c r="AB4" s="172"/>
      <c r="AC4" s="172"/>
      <c r="AD4" s="172"/>
      <c r="AE4" s="172">
        <v>0</v>
      </c>
      <c r="AF4" s="172">
        <v>0</v>
      </c>
      <c r="AG4" s="172">
        <f>AF4-AA4</f>
        <v>0</v>
      </c>
      <c r="AI4" s="168">
        <f>IFERROR(VLOOKUP(B4,[2]rptBudgetaryBudgetCrossOrganiza!$A$1:$M$744,4,FALSE),"0")</f>
        <v>0</v>
      </c>
      <c r="AJ4" s="168">
        <f>IFERROR(VLOOKUP(B4,[2]rptBudgetaryBudgetCrossOrganiza!$A$1:$M$744,6,FALSE),"0")</f>
        <v>0</v>
      </c>
      <c r="AK4" s="170">
        <f t="shared" ref="AK4:AK67" si="4">AJ4</f>
        <v>0</v>
      </c>
      <c r="AL4" s="170">
        <f>IFERROR(VLOOKUP(B4,[3]rptBudgetaryBudgetCrossOrganiza!$A$11516:$O$12569,13,FALSE),"0")</f>
        <v>0</v>
      </c>
      <c r="AM4" s="170"/>
      <c r="AN4" s="170"/>
      <c r="AO4" s="170"/>
      <c r="AP4" s="170"/>
      <c r="AQ4" s="170">
        <f>AP4-AJ4</f>
        <v>0</v>
      </c>
      <c r="AS4" s="140"/>
      <c r="AT4" s="140"/>
      <c r="AU4" s="140"/>
      <c r="AV4" s="140"/>
      <c r="AW4" s="140"/>
      <c r="AX4" s="140"/>
      <c r="AY4" s="140"/>
      <c r="AZ4" s="140">
        <f>AY4-AT4</f>
        <v>0</v>
      </c>
    </row>
    <row r="5" spans="1:52" x14ac:dyDescent="0.2">
      <c r="A5" s="190">
        <v>99</v>
      </c>
      <c r="B5" s="141" t="s">
        <v>193</v>
      </c>
      <c r="C5" s="148" t="str">
        <f t="shared" si="0"/>
        <v>00</v>
      </c>
      <c r="D5" s="148" t="str">
        <f t="shared" si="1"/>
        <v>00</v>
      </c>
      <c r="E5" s="148" t="str">
        <f t="shared" si="2"/>
        <v>900</v>
      </c>
      <c r="F5" s="141" t="str">
        <f t="shared" si="3"/>
        <v>6700.03</v>
      </c>
      <c r="G5" s="141" t="s">
        <v>853</v>
      </c>
      <c r="H5" s="163">
        <v>0</v>
      </c>
      <c r="I5" s="163">
        <v>0</v>
      </c>
      <c r="J5" s="163"/>
      <c r="K5" s="163"/>
      <c r="L5" s="163"/>
      <c r="M5" s="163">
        <v>4443.33</v>
      </c>
      <c r="N5" s="139">
        <v>4443.33</v>
      </c>
      <c r="O5" s="139">
        <f>N5-I5</f>
        <v>4443.33</v>
      </c>
      <c r="Q5" s="174">
        <v>0</v>
      </c>
      <c r="R5" s="174">
        <v>0</v>
      </c>
      <c r="S5" s="174"/>
      <c r="T5" s="174"/>
      <c r="U5" s="174"/>
      <c r="V5" s="174">
        <v>4443.34</v>
      </c>
      <c r="W5" s="140">
        <v>4443.34</v>
      </c>
      <c r="X5" s="140">
        <f>W5-R5</f>
        <v>4443.34</v>
      </c>
      <c r="Z5" s="172">
        <v>0</v>
      </c>
      <c r="AA5" s="172">
        <v>0</v>
      </c>
      <c r="AB5" s="172"/>
      <c r="AC5" s="172"/>
      <c r="AD5" s="172"/>
      <c r="AE5" s="172">
        <v>0</v>
      </c>
      <c r="AF5" s="172">
        <v>0</v>
      </c>
      <c r="AG5" s="172">
        <f>AF5-AA5</f>
        <v>0</v>
      </c>
      <c r="AI5" s="168">
        <f>IFERROR(VLOOKUP(B5,[2]rptBudgetaryBudgetCrossOrganiza!$A$1:$M$744,4,FALSE),"0")</f>
        <v>0</v>
      </c>
      <c r="AJ5" s="168">
        <f>IFERROR(VLOOKUP(B5,[2]rptBudgetaryBudgetCrossOrganiza!$A$1:$M$744,6,FALSE),"0")</f>
        <v>0</v>
      </c>
      <c r="AK5" s="170">
        <f t="shared" si="4"/>
        <v>0</v>
      </c>
      <c r="AL5" s="170">
        <f>IFERROR(VLOOKUP(B5,[3]rptBudgetaryBudgetCrossOrganiza!$A$11516:$O$12569,13,FALSE),"0")</f>
        <v>0</v>
      </c>
      <c r="AM5" s="170"/>
      <c r="AN5" s="170"/>
      <c r="AO5" s="170"/>
      <c r="AP5" s="170"/>
      <c r="AQ5" s="170">
        <f>AP5-AJ5</f>
        <v>0</v>
      </c>
      <c r="AS5" s="140"/>
      <c r="AT5" s="140"/>
      <c r="AU5" s="140"/>
      <c r="AV5" s="140"/>
      <c r="AW5" s="140"/>
      <c r="AX5" s="140"/>
      <c r="AY5" s="140"/>
      <c r="AZ5" s="140">
        <f>AY5-AT5</f>
        <v>0</v>
      </c>
    </row>
    <row r="6" spans="1:52" x14ac:dyDescent="0.2">
      <c r="A6" s="190">
        <v>99</v>
      </c>
      <c r="B6" s="141" t="s">
        <v>194</v>
      </c>
      <c r="C6" s="148" t="str">
        <f t="shared" si="0"/>
        <v>00</v>
      </c>
      <c r="D6" s="148" t="str">
        <f t="shared" si="1"/>
        <v>00</v>
      </c>
      <c r="E6" s="148" t="str">
        <f t="shared" si="2"/>
        <v>900</v>
      </c>
      <c r="F6" s="141" t="str">
        <f t="shared" si="3"/>
        <v>6700.04</v>
      </c>
      <c r="G6" s="141" t="s">
        <v>854</v>
      </c>
      <c r="H6" s="163">
        <v>0</v>
      </c>
      <c r="I6" s="163">
        <v>0</v>
      </c>
      <c r="J6" s="163"/>
      <c r="K6" s="163"/>
      <c r="L6" s="163"/>
      <c r="M6" s="163">
        <v>986.66</v>
      </c>
      <c r="N6" s="139">
        <v>986.66</v>
      </c>
      <c r="O6" s="139"/>
      <c r="Q6" s="174">
        <v>0</v>
      </c>
      <c r="R6" s="174">
        <v>0</v>
      </c>
      <c r="S6" s="174"/>
      <c r="T6" s="174"/>
      <c r="U6" s="174"/>
      <c r="V6" s="174">
        <v>986.67</v>
      </c>
      <c r="W6" s="140">
        <v>986.67</v>
      </c>
      <c r="X6" s="140">
        <f t="shared" ref="X6:X11" si="5">W6-R6</f>
        <v>986.67</v>
      </c>
      <c r="Z6" s="172">
        <v>0</v>
      </c>
      <c r="AA6" s="172">
        <v>0</v>
      </c>
      <c r="AB6" s="172"/>
      <c r="AC6" s="172"/>
      <c r="AD6" s="172"/>
      <c r="AE6" s="172">
        <v>0</v>
      </c>
      <c r="AF6" s="172">
        <v>0</v>
      </c>
      <c r="AG6" s="172"/>
      <c r="AI6" s="168">
        <f>IFERROR(VLOOKUP(B6,[2]rptBudgetaryBudgetCrossOrganiza!$A$1:$M$744,4,FALSE),"0")</f>
        <v>0</v>
      </c>
      <c r="AJ6" s="168">
        <f>IFERROR(VLOOKUP(B6,[2]rptBudgetaryBudgetCrossOrganiza!$A$1:$M$744,6,FALSE),"0")</f>
        <v>0</v>
      </c>
      <c r="AK6" s="170">
        <f t="shared" si="4"/>
        <v>0</v>
      </c>
      <c r="AL6" s="170">
        <f>IFERROR(VLOOKUP(B6,[3]rptBudgetaryBudgetCrossOrganiza!$A$11516:$O$12569,13,FALSE),"0")</f>
        <v>0</v>
      </c>
      <c r="AM6" s="170"/>
      <c r="AN6" s="170"/>
      <c r="AO6" s="170"/>
      <c r="AP6" s="170"/>
      <c r="AQ6" s="170"/>
      <c r="AS6" s="140"/>
      <c r="AT6" s="140"/>
      <c r="AU6" s="140"/>
      <c r="AV6" s="140"/>
      <c r="AW6" s="140"/>
      <c r="AX6" s="140"/>
      <c r="AY6" s="140"/>
      <c r="AZ6" s="140"/>
    </row>
    <row r="7" spans="1:52" x14ac:dyDescent="0.2">
      <c r="A7" s="190">
        <v>99</v>
      </c>
      <c r="B7" s="141" t="s">
        <v>195</v>
      </c>
      <c r="C7" s="148" t="str">
        <f t="shared" si="0"/>
        <v>00</v>
      </c>
      <c r="D7" s="148" t="str">
        <f t="shared" si="1"/>
        <v>00</v>
      </c>
      <c r="E7" s="148" t="str">
        <f t="shared" si="2"/>
        <v>900</v>
      </c>
      <c r="F7" s="141" t="str">
        <f t="shared" si="3"/>
        <v>6700.05</v>
      </c>
      <c r="G7" s="141" t="s">
        <v>855</v>
      </c>
      <c r="H7" s="163">
        <v>0</v>
      </c>
      <c r="I7" s="163">
        <v>0</v>
      </c>
      <c r="J7" s="163"/>
      <c r="K7" s="163"/>
      <c r="L7" s="163"/>
      <c r="M7" s="163">
        <v>167425.25</v>
      </c>
      <c r="N7" s="139">
        <v>167425.25</v>
      </c>
      <c r="O7" s="139">
        <f t="shared" ref="O7:O38" si="6">N7-I7</f>
        <v>167425.25</v>
      </c>
      <c r="Q7" s="174">
        <v>0</v>
      </c>
      <c r="R7" s="174">
        <v>0</v>
      </c>
      <c r="S7" s="174"/>
      <c r="T7" s="174"/>
      <c r="U7" s="174"/>
      <c r="V7" s="174">
        <v>154565.48000000001</v>
      </c>
      <c r="W7" s="140">
        <v>154565.48000000001</v>
      </c>
      <c r="X7" s="140">
        <f t="shared" si="5"/>
        <v>154565.48000000001</v>
      </c>
      <c r="Z7" s="172">
        <v>0</v>
      </c>
      <c r="AA7" s="172">
        <v>0</v>
      </c>
      <c r="AB7" s="172"/>
      <c r="AC7" s="172"/>
      <c r="AD7" s="172"/>
      <c r="AE7" s="172">
        <v>0</v>
      </c>
      <c r="AF7" s="172">
        <v>0</v>
      </c>
      <c r="AG7" s="172">
        <f t="shared" ref="AG7:AG38" si="7">AF7-AA7</f>
        <v>0</v>
      </c>
      <c r="AI7" s="168">
        <f>IFERROR(VLOOKUP(B7,[2]rptBudgetaryBudgetCrossOrganiza!$A$1:$M$744,4,FALSE),"0")</f>
        <v>0</v>
      </c>
      <c r="AJ7" s="168">
        <f>IFERROR(VLOOKUP(B7,[2]rptBudgetaryBudgetCrossOrganiza!$A$1:$M$744,6,FALSE),"0")</f>
        <v>0</v>
      </c>
      <c r="AK7" s="170">
        <f t="shared" si="4"/>
        <v>0</v>
      </c>
      <c r="AL7" s="170">
        <f>IFERROR(VLOOKUP(B7,[3]rptBudgetaryBudgetCrossOrganiza!$A$11516:$O$12569,13,FALSE),"0")</f>
        <v>0</v>
      </c>
      <c r="AM7" s="170"/>
      <c r="AN7" s="170"/>
      <c r="AO7" s="170"/>
      <c r="AP7" s="170"/>
      <c r="AQ7" s="170">
        <f t="shared" ref="AQ7:AQ38" si="8">AP7-AJ7</f>
        <v>0</v>
      </c>
      <c r="AS7" s="140"/>
      <c r="AT7" s="140"/>
      <c r="AU7" s="140"/>
      <c r="AV7" s="140"/>
      <c r="AW7" s="140"/>
      <c r="AX7" s="140"/>
      <c r="AY7" s="140"/>
      <c r="AZ7" s="140">
        <f t="shared" ref="AZ7:AZ38" si="9">AY7-AT7</f>
        <v>0</v>
      </c>
    </row>
    <row r="8" spans="1:52" x14ac:dyDescent="0.2">
      <c r="A8" s="190">
        <v>99</v>
      </c>
      <c r="B8" s="141" t="s">
        <v>196</v>
      </c>
      <c r="C8" s="148" t="str">
        <f t="shared" si="0"/>
        <v>00</v>
      </c>
      <c r="D8" s="148" t="str">
        <f t="shared" si="1"/>
        <v>00</v>
      </c>
      <c r="E8" s="148" t="str">
        <f t="shared" si="2"/>
        <v>900</v>
      </c>
      <c r="F8" s="141" t="str">
        <f t="shared" si="3"/>
        <v>6700.06</v>
      </c>
      <c r="G8" s="141" t="s">
        <v>856</v>
      </c>
      <c r="H8" s="163">
        <v>0</v>
      </c>
      <c r="I8" s="163">
        <v>0</v>
      </c>
      <c r="J8" s="163"/>
      <c r="K8" s="163"/>
      <c r="L8" s="163"/>
      <c r="M8" s="163">
        <v>143743.01</v>
      </c>
      <c r="N8" s="139">
        <v>143743.01</v>
      </c>
      <c r="O8" s="139">
        <f t="shared" si="6"/>
        <v>143743.01</v>
      </c>
      <c r="Q8" s="174">
        <v>0</v>
      </c>
      <c r="R8" s="174">
        <v>0</v>
      </c>
      <c r="S8" s="174"/>
      <c r="T8" s="174"/>
      <c r="U8" s="174"/>
      <c r="V8" s="174">
        <v>168451.14</v>
      </c>
      <c r="W8" s="140">
        <v>168451.14</v>
      </c>
      <c r="X8" s="140">
        <f t="shared" si="5"/>
        <v>168451.14</v>
      </c>
      <c r="Z8" s="172">
        <v>0</v>
      </c>
      <c r="AA8" s="172">
        <v>0</v>
      </c>
      <c r="AB8" s="172"/>
      <c r="AC8" s="172"/>
      <c r="AD8" s="172"/>
      <c r="AE8" s="172">
        <v>0</v>
      </c>
      <c r="AF8" s="172">
        <v>0</v>
      </c>
      <c r="AG8" s="172">
        <f t="shared" si="7"/>
        <v>0</v>
      </c>
      <c r="AI8" s="168">
        <f>IFERROR(VLOOKUP(B8,[2]rptBudgetaryBudgetCrossOrganiza!$A$1:$M$744,4,FALSE),"0")</f>
        <v>0</v>
      </c>
      <c r="AJ8" s="168">
        <f>IFERROR(VLOOKUP(B8,[2]rptBudgetaryBudgetCrossOrganiza!$A$1:$M$744,6,FALSE),"0")</f>
        <v>0</v>
      </c>
      <c r="AK8" s="170">
        <f t="shared" si="4"/>
        <v>0</v>
      </c>
      <c r="AL8" s="170">
        <f>IFERROR(VLOOKUP(B8,[3]rptBudgetaryBudgetCrossOrganiza!$A$11516:$O$12569,13,FALSE),"0")</f>
        <v>0</v>
      </c>
      <c r="AM8" s="170"/>
      <c r="AN8" s="170"/>
      <c r="AO8" s="170"/>
      <c r="AP8" s="170"/>
      <c r="AQ8" s="170">
        <f t="shared" si="8"/>
        <v>0</v>
      </c>
      <c r="AS8" s="140"/>
      <c r="AT8" s="140"/>
      <c r="AU8" s="140"/>
      <c r="AV8" s="140"/>
      <c r="AW8" s="140"/>
      <c r="AX8" s="140"/>
      <c r="AY8" s="140"/>
      <c r="AZ8" s="140">
        <f t="shared" si="9"/>
        <v>0</v>
      </c>
    </row>
    <row r="9" spans="1:52" x14ac:dyDescent="0.2">
      <c r="A9" s="190">
        <v>99</v>
      </c>
      <c r="B9" s="141" t="s">
        <v>197</v>
      </c>
      <c r="C9" s="148" t="str">
        <f t="shared" si="0"/>
        <v>00</v>
      </c>
      <c r="D9" s="148" t="str">
        <f t="shared" si="1"/>
        <v>00</v>
      </c>
      <c r="E9" s="148" t="str">
        <f t="shared" si="2"/>
        <v>900</v>
      </c>
      <c r="F9" s="141" t="str">
        <f t="shared" si="3"/>
        <v>6700.08</v>
      </c>
      <c r="G9" s="141" t="s">
        <v>857</v>
      </c>
      <c r="H9" s="163">
        <v>0</v>
      </c>
      <c r="I9" s="163">
        <v>0</v>
      </c>
      <c r="J9" s="163"/>
      <c r="K9" s="163"/>
      <c r="L9" s="163"/>
      <c r="M9" s="163">
        <v>1623.65</v>
      </c>
      <c r="N9" s="139">
        <v>1623.65</v>
      </c>
      <c r="O9" s="139">
        <f t="shared" si="6"/>
        <v>1623.65</v>
      </c>
      <c r="Q9" s="174">
        <v>0</v>
      </c>
      <c r="R9" s="174">
        <v>0</v>
      </c>
      <c r="S9" s="174"/>
      <c r="T9" s="174"/>
      <c r="U9" s="174"/>
      <c r="V9" s="174">
        <v>1623.64</v>
      </c>
      <c r="W9" s="140">
        <v>1623.64</v>
      </c>
      <c r="X9" s="140">
        <f t="shared" si="5"/>
        <v>1623.64</v>
      </c>
      <c r="Z9" s="172">
        <v>0</v>
      </c>
      <c r="AA9" s="172">
        <v>0</v>
      </c>
      <c r="AB9" s="172"/>
      <c r="AC9" s="172"/>
      <c r="AD9" s="172"/>
      <c r="AE9" s="172">
        <v>0</v>
      </c>
      <c r="AF9" s="172">
        <v>0</v>
      </c>
      <c r="AG9" s="172">
        <f t="shared" si="7"/>
        <v>0</v>
      </c>
      <c r="AI9" s="168">
        <f>IFERROR(VLOOKUP(B9,[2]rptBudgetaryBudgetCrossOrganiza!$A$1:$M$744,4,FALSE),"0")</f>
        <v>0</v>
      </c>
      <c r="AJ9" s="168">
        <f>IFERROR(VLOOKUP(B9,[2]rptBudgetaryBudgetCrossOrganiza!$A$1:$M$744,6,FALSE),"0")</f>
        <v>0</v>
      </c>
      <c r="AK9" s="170">
        <f t="shared" si="4"/>
        <v>0</v>
      </c>
      <c r="AL9" s="170">
        <f>IFERROR(VLOOKUP(B9,[3]rptBudgetaryBudgetCrossOrganiza!$A$11516:$O$12569,13,FALSE),"0")</f>
        <v>0</v>
      </c>
      <c r="AM9" s="170"/>
      <c r="AN9" s="170"/>
      <c r="AO9" s="170"/>
      <c r="AP9" s="170"/>
      <c r="AQ9" s="170">
        <f t="shared" si="8"/>
        <v>0</v>
      </c>
      <c r="AS9" s="140"/>
      <c r="AT9" s="140"/>
      <c r="AU9" s="140"/>
      <c r="AV9" s="140"/>
      <c r="AW9" s="140"/>
      <c r="AX9" s="140"/>
      <c r="AY9" s="140"/>
      <c r="AZ9" s="140">
        <f t="shared" si="9"/>
        <v>0</v>
      </c>
    </row>
    <row r="10" spans="1:52" x14ac:dyDescent="0.2">
      <c r="A10" s="190">
        <v>99</v>
      </c>
      <c r="B10" s="141" t="s">
        <v>198</v>
      </c>
      <c r="C10" s="148" t="str">
        <f t="shared" si="0"/>
        <v>00</v>
      </c>
      <c r="D10" s="148" t="str">
        <f t="shared" si="1"/>
        <v>00</v>
      </c>
      <c r="E10" s="148" t="str">
        <f t="shared" si="2"/>
        <v>900</v>
      </c>
      <c r="F10" s="141" t="str">
        <f t="shared" si="3"/>
        <v>6700.11</v>
      </c>
      <c r="G10" s="141" t="s">
        <v>858</v>
      </c>
      <c r="H10" s="163">
        <v>0</v>
      </c>
      <c r="I10" s="163">
        <v>0</v>
      </c>
      <c r="J10" s="163"/>
      <c r="K10" s="163"/>
      <c r="L10" s="163"/>
      <c r="M10" s="163">
        <v>0</v>
      </c>
      <c r="N10" s="139">
        <v>0</v>
      </c>
      <c r="O10" s="139">
        <f t="shared" si="6"/>
        <v>0</v>
      </c>
      <c r="Q10" s="174">
        <v>0</v>
      </c>
      <c r="R10" s="174">
        <v>0</v>
      </c>
      <c r="S10" s="174"/>
      <c r="T10" s="174"/>
      <c r="U10" s="174"/>
      <c r="V10" s="174">
        <v>0</v>
      </c>
      <c r="W10" s="140">
        <v>0</v>
      </c>
      <c r="X10" s="140">
        <f t="shared" si="5"/>
        <v>0</v>
      </c>
      <c r="Z10" s="172">
        <v>0</v>
      </c>
      <c r="AA10" s="172">
        <v>0</v>
      </c>
      <c r="AB10" s="172"/>
      <c r="AC10" s="172"/>
      <c r="AD10" s="172"/>
      <c r="AE10" s="172">
        <v>0</v>
      </c>
      <c r="AF10" s="172">
        <v>0</v>
      </c>
      <c r="AG10" s="172">
        <f t="shared" si="7"/>
        <v>0</v>
      </c>
      <c r="AI10" s="168">
        <f>IFERROR(VLOOKUP(B10,[2]rptBudgetaryBudgetCrossOrganiza!$A$1:$M$744,4,FALSE),"0")</f>
        <v>0</v>
      </c>
      <c r="AJ10" s="168">
        <f>IFERROR(VLOOKUP(B10,[2]rptBudgetaryBudgetCrossOrganiza!$A$1:$M$744,6,FALSE),"0")</f>
        <v>0</v>
      </c>
      <c r="AK10" s="170">
        <f t="shared" si="4"/>
        <v>0</v>
      </c>
      <c r="AL10" s="170">
        <f>IFERROR(VLOOKUP(B10,[3]rptBudgetaryBudgetCrossOrganiza!$A$11516:$O$12569,13,FALSE),"0")</f>
        <v>0</v>
      </c>
      <c r="AM10" s="170"/>
      <c r="AN10" s="170"/>
      <c r="AO10" s="170"/>
      <c r="AP10" s="170"/>
      <c r="AQ10" s="170">
        <f t="shared" si="8"/>
        <v>0</v>
      </c>
      <c r="AS10" s="140"/>
      <c r="AT10" s="140"/>
      <c r="AU10" s="140"/>
      <c r="AV10" s="140"/>
      <c r="AW10" s="140"/>
      <c r="AX10" s="140"/>
      <c r="AY10" s="140"/>
      <c r="AZ10" s="140">
        <f t="shared" si="9"/>
        <v>0</v>
      </c>
    </row>
    <row r="11" spans="1:52" x14ac:dyDescent="0.2">
      <c r="A11" s="190">
        <v>99</v>
      </c>
      <c r="B11" s="191" t="s">
        <v>199</v>
      </c>
      <c r="C11" s="148" t="str">
        <f t="shared" si="0"/>
        <v>00</v>
      </c>
      <c r="D11" s="148" t="str">
        <f t="shared" si="1"/>
        <v>00</v>
      </c>
      <c r="E11" s="148" t="str">
        <f t="shared" si="2"/>
        <v>900</v>
      </c>
      <c r="F11" s="141" t="str">
        <f t="shared" si="3"/>
        <v>6700.12</v>
      </c>
      <c r="G11" s="141" t="s">
        <v>859</v>
      </c>
      <c r="H11" s="163">
        <v>0</v>
      </c>
      <c r="I11" s="163">
        <v>0</v>
      </c>
      <c r="J11" s="163"/>
      <c r="K11" s="163"/>
      <c r="L11" s="163"/>
      <c r="M11" s="163">
        <v>1898328.51</v>
      </c>
      <c r="N11" s="139">
        <v>1898328.51</v>
      </c>
      <c r="O11" s="139">
        <f t="shared" si="6"/>
        <v>1898328.51</v>
      </c>
      <c r="Q11" s="174">
        <v>0</v>
      </c>
      <c r="R11" s="174">
        <v>0</v>
      </c>
      <c r="S11" s="174"/>
      <c r="T11" s="174"/>
      <c r="U11" s="174"/>
      <c r="V11" s="174">
        <v>1898328.53</v>
      </c>
      <c r="W11" s="140">
        <v>1898328.53</v>
      </c>
      <c r="X11" s="140">
        <f t="shared" si="5"/>
        <v>1898328.53</v>
      </c>
      <c r="Z11" s="172">
        <v>0</v>
      </c>
      <c r="AA11" s="172">
        <v>0</v>
      </c>
      <c r="AB11" s="172"/>
      <c r="AC11" s="172"/>
      <c r="AD11" s="172"/>
      <c r="AE11" s="172">
        <v>0</v>
      </c>
      <c r="AF11" s="172">
        <v>0</v>
      </c>
      <c r="AG11" s="172">
        <f t="shared" si="7"/>
        <v>0</v>
      </c>
      <c r="AI11" s="168">
        <f>IFERROR(VLOOKUP(B11,[2]rptBudgetaryBudgetCrossOrganiza!$A$1:$M$744,4,FALSE),"0")</f>
        <v>0</v>
      </c>
      <c r="AJ11" s="168">
        <f>IFERROR(VLOOKUP(B11,[2]rptBudgetaryBudgetCrossOrganiza!$A$1:$M$744,6,FALSE),"0")</f>
        <v>0</v>
      </c>
      <c r="AK11" s="170">
        <f t="shared" si="4"/>
        <v>0</v>
      </c>
      <c r="AL11" s="170">
        <f>IFERROR(VLOOKUP(B11,[3]rptBudgetaryBudgetCrossOrganiza!$A$11516:$O$12569,13,FALSE),"0")</f>
        <v>0</v>
      </c>
      <c r="AM11" s="170"/>
      <c r="AN11" s="170"/>
      <c r="AO11" s="170"/>
      <c r="AP11" s="170"/>
      <c r="AQ11" s="170">
        <f t="shared" si="8"/>
        <v>0</v>
      </c>
      <c r="AS11" s="140"/>
      <c r="AT11" s="140"/>
      <c r="AU11" s="140"/>
      <c r="AV11" s="140"/>
      <c r="AW11" s="140"/>
      <c r="AX11" s="140"/>
      <c r="AY11" s="140"/>
      <c r="AZ11" s="140">
        <f t="shared" si="9"/>
        <v>0</v>
      </c>
    </row>
    <row r="12" spans="1:52" x14ac:dyDescent="0.2">
      <c r="A12" s="190">
        <v>99</v>
      </c>
      <c r="B12" s="141" t="s">
        <v>200</v>
      </c>
      <c r="C12" s="148" t="str">
        <f t="shared" si="0"/>
        <v>00</v>
      </c>
      <c r="D12" s="148" t="str">
        <f t="shared" si="1"/>
        <v>00</v>
      </c>
      <c r="E12" s="148" t="str">
        <f t="shared" si="2"/>
        <v>900</v>
      </c>
      <c r="F12" s="141" t="str">
        <f t="shared" si="3"/>
        <v>6700.13</v>
      </c>
      <c r="G12" s="141" t="s">
        <v>860</v>
      </c>
      <c r="H12" s="163">
        <v>0</v>
      </c>
      <c r="I12" s="163">
        <v>0</v>
      </c>
      <c r="J12" s="163"/>
      <c r="K12" s="163"/>
      <c r="L12" s="163"/>
      <c r="M12" s="163">
        <v>1549267.06</v>
      </c>
      <c r="N12" s="139">
        <v>1549267.06</v>
      </c>
      <c r="O12" s="139">
        <f t="shared" si="6"/>
        <v>1549267.06</v>
      </c>
      <c r="Q12" s="174">
        <v>0</v>
      </c>
      <c r="R12" s="174">
        <v>0</v>
      </c>
      <c r="S12" s="174"/>
      <c r="T12" s="174"/>
      <c r="U12" s="174"/>
      <c r="V12" s="174">
        <v>1532129.16</v>
      </c>
      <c r="W12" s="140">
        <v>1532129.16</v>
      </c>
      <c r="X12" s="140">
        <f t="shared" ref="X12:X38" si="10">W12-R12</f>
        <v>1532129.16</v>
      </c>
      <c r="Z12" s="172">
        <v>0</v>
      </c>
      <c r="AA12" s="172">
        <v>0</v>
      </c>
      <c r="AB12" s="172"/>
      <c r="AC12" s="172"/>
      <c r="AD12" s="172"/>
      <c r="AE12" s="172">
        <v>0</v>
      </c>
      <c r="AF12" s="172">
        <v>0</v>
      </c>
      <c r="AG12" s="172">
        <f t="shared" si="7"/>
        <v>0</v>
      </c>
      <c r="AI12" s="168">
        <f>IFERROR(VLOOKUP(B12,[2]rptBudgetaryBudgetCrossOrganiza!$A$1:$M$744,4,FALSE),"0")</f>
        <v>0</v>
      </c>
      <c r="AJ12" s="168">
        <f>IFERROR(VLOOKUP(B12,[2]rptBudgetaryBudgetCrossOrganiza!$A$1:$M$744,6,FALSE),"0")</f>
        <v>0</v>
      </c>
      <c r="AK12" s="170">
        <f t="shared" si="4"/>
        <v>0</v>
      </c>
      <c r="AL12" s="170">
        <f>IFERROR(VLOOKUP(B12,[3]rptBudgetaryBudgetCrossOrganiza!$A$11516:$O$12569,13,FALSE),"0")</f>
        <v>0</v>
      </c>
      <c r="AM12" s="170"/>
      <c r="AN12" s="170"/>
      <c r="AO12" s="170"/>
      <c r="AP12" s="170"/>
      <c r="AQ12" s="170">
        <f t="shared" si="8"/>
        <v>0</v>
      </c>
      <c r="AS12" s="140"/>
      <c r="AT12" s="140"/>
      <c r="AU12" s="140"/>
      <c r="AV12" s="140"/>
      <c r="AW12" s="140"/>
      <c r="AX12" s="140"/>
      <c r="AY12" s="140"/>
      <c r="AZ12" s="140">
        <f t="shared" si="9"/>
        <v>0</v>
      </c>
    </row>
    <row r="13" spans="1:52" x14ac:dyDescent="0.2">
      <c r="A13" s="190">
        <v>7</v>
      </c>
      <c r="B13" s="141" t="s">
        <v>201</v>
      </c>
      <c r="C13" s="148" t="str">
        <f t="shared" si="0"/>
        <v>00</v>
      </c>
      <c r="D13" s="148" t="str">
        <f t="shared" si="1"/>
        <v>00</v>
      </c>
      <c r="E13" s="148" t="str">
        <f t="shared" si="2"/>
        <v>900</v>
      </c>
      <c r="F13" s="141" t="str">
        <f t="shared" si="3"/>
        <v>7000.01</v>
      </c>
      <c r="G13" s="141" t="s">
        <v>861</v>
      </c>
      <c r="H13" s="163">
        <v>0</v>
      </c>
      <c r="I13" s="163">
        <v>0</v>
      </c>
      <c r="J13" s="163"/>
      <c r="K13" s="163"/>
      <c r="L13" s="163"/>
      <c r="M13" s="163">
        <v>0</v>
      </c>
      <c r="N13" s="139">
        <v>0</v>
      </c>
      <c r="O13" s="139">
        <f t="shared" si="6"/>
        <v>0</v>
      </c>
      <c r="Q13" s="174">
        <v>0</v>
      </c>
      <c r="R13" s="174">
        <v>0</v>
      </c>
      <c r="S13" s="174"/>
      <c r="T13" s="174"/>
      <c r="U13" s="174"/>
      <c r="V13" s="174">
        <v>0</v>
      </c>
      <c r="W13" s="140">
        <v>0</v>
      </c>
      <c r="X13" s="140">
        <f t="shared" si="10"/>
        <v>0</v>
      </c>
      <c r="Z13" s="172">
        <v>0</v>
      </c>
      <c r="AA13" s="172">
        <v>0</v>
      </c>
      <c r="AB13" s="172"/>
      <c r="AC13" s="172"/>
      <c r="AD13" s="172"/>
      <c r="AE13" s="172">
        <v>0</v>
      </c>
      <c r="AF13" s="172">
        <v>0</v>
      </c>
      <c r="AG13" s="172">
        <f t="shared" si="7"/>
        <v>0</v>
      </c>
      <c r="AI13" s="168">
        <f>IFERROR(VLOOKUP(B13,[2]rptBudgetaryBudgetCrossOrganiza!$A$1:$M$744,4,FALSE),"0")</f>
        <v>0</v>
      </c>
      <c r="AJ13" s="168">
        <f>IFERROR(VLOOKUP(B13,[2]rptBudgetaryBudgetCrossOrganiza!$A$1:$M$744,6,FALSE),"0")</f>
        <v>0</v>
      </c>
      <c r="AK13" s="170">
        <f t="shared" si="4"/>
        <v>0</v>
      </c>
      <c r="AL13" s="170">
        <f>IFERROR(VLOOKUP(B13,[3]rptBudgetaryBudgetCrossOrganiza!$A$11516:$O$12569,13,FALSE),"0")</f>
        <v>0</v>
      </c>
      <c r="AM13" s="170"/>
      <c r="AN13" s="170"/>
      <c r="AO13" s="170"/>
      <c r="AP13" s="170"/>
      <c r="AQ13" s="170">
        <f t="shared" si="8"/>
        <v>0</v>
      </c>
      <c r="AS13" s="140"/>
      <c r="AT13" s="140"/>
      <c r="AU13" s="140"/>
      <c r="AV13" s="140"/>
      <c r="AW13" s="140"/>
      <c r="AX13" s="140"/>
      <c r="AY13" s="140"/>
      <c r="AZ13" s="140">
        <f t="shared" si="9"/>
        <v>0</v>
      </c>
    </row>
    <row r="14" spans="1:52" x14ac:dyDescent="0.2">
      <c r="A14" s="190">
        <v>7</v>
      </c>
      <c r="B14" s="141" t="s">
        <v>202</v>
      </c>
      <c r="C14" s="148" t="str">
        <f t="shared" si="0"/>
        <v>00</v>
      </c>
      <c r="D14" s="148" t="str">
        <f t="shared" si="1"/>
        <v>00</v>
      </c>
      <c r="E14" s="148" t="str">
        <f t="shared" si="2"/>
        <v>900</v>
      </c>
      <c r="F14" s="141" t="str">
        <f t="shared" si="3"/>
        <v>7000.02</v>
      </c>
      <c r="G14" s="141" t="s">
        <v>169</v>
      </c>
      <c r="H14" s="163">
        <v>0</v>
      </c>
      <c r="I14" s="163">
        <v>37170</v>
      </c>
      <c r="J14" s="163"/>
      <c r="K14" s="163"/>
      <c r="L14" s="163"/>
      <c r="M14" s="163">
        <v>29436.799999999999</v>
      </c>
      <c r="N14" s="139">
        <v>29436.799999999999</v>
      </c>
      <c r="O14" s="139">
        <f t="shared" si="6"/>
        <v>-7733.2000000000007</v>
      </c>
      <c r="Q14" s="174">
        <v>0</v>
      </c>
      <c r="R14" s="174">
        <v>100000</v>
      </c>
      <c r="S14" s="174"/>
      <c r="T14" s="174"/>
      <c r="U14" s="174"/>
      <c r="V14" s="174">
        <v>73655.45</v>
      </c>
      <c r="W14" s="140">
        <v>73655.45</v>
      </c>
      <c r="X14" s="140">
        <f t="shared" si="10"/>
        <v>-26344.550000000003</v>
      </c>
      <c r="Z14" s="172">
        <v>0</v>
      </c>
      <c r="AA14" s="172">
        <v>113012</v>
      </c>
      <c r="AB14" s="172"/>
      <c r="AC14" s="172"/>
      <c r="AD14" s="172"/>
      <c r="AE14" s="172">
        <v>96659.13</v>
      </c>
      <c r="AF14" s="172">
        <v>96659.13</v>
      </c>
      <c r="AG14" s="172">
        <f t="shared" si="7"/>
        <v>-16352.869999999995</v>
      </c>
      <c r="AI14" s="168">
        <f>IFERROR(VLOOKUP(B14,[2]rptBudgetaryBudgetCrossOrganiza!$A$1:$M$744,4,FALSE),"0")</f>
        <v>0</v>
      </c>
      <c r="AJ14" s="168">
        <f>IFERROR(VLOOKUP(B14,[2]rptBudgetaryBudgetCrossOrganiza!$A$1:$M$744,6,FALSE),"0")</f>
        <v>0</v>
      </c>
      <c r="AK14" s="170">
        <f t="shared" si="4"/>
        <v>0</v>
      </c>
      <c r="AL14" s="170">
        <f>IFERROR(VLOOKUP(B14,[3]rptBudgetaryBudgetCrossOrganiza!$A$11516:$O$12569,13,FALSE),"0")</f>
        <v>0</v>
      </c>
      <c r="AM14" s="170"/>
      <c r="AN14" s="170"/>
      <c r="AO14" s="170"/>
      <c r="AP14" s="170"/>
      <c r="AQ14" s="170">
        <f t="shared" si="8"/>
        <v>0</v>
      </c>
      <c r="AS14" s="140"/>
      <c r="AT14" s="140"/>
      <c r="AU14" s="140"/>
      <c r="AV14" s="140"/>
      <c r="AW14" s="140"/>
      <c r="AX14" s="140"/>
      <c r="AY14" s="140"/>
      <c r="AZ14" s="140">
        <f t="shared" si="9"/>
        <v>0</v>
      </c>
    </row>
    <row r="15" spans="1:52" x14ac:dyDescent="0.2">
      <c r="A15" s="190">
        <v>7</v>
      </c>
      <c r="B15" s="141" t="s">
        <v>203</v>
      </c>
      <c r="C15" s="148" t="str">
        <f t="shared" si="0"/>
        <v>00</v>
      </c>
      <c r="D15" s="148" t="str">
        <f t="shared" si="1"/>
        <v>00</v>
      </c>
      <c r="E15" s="148" t="str">
        <f t="shared" si="2"/>
        <v>900</v>
      </c>
      <c r="F15" s="141" t="str">
        <f t="shared" si="3"/>
        <v>7000.03</v>
      </c>
      <c r="G15" s="141" t="s">
        <v>82</v>
      </c>
      <c r="H15" s="163">
        <v>0</v>
      </c>
      <c r="I15" s="163">
        <v>0</v>
      </c>
      <c r="J15" s="163"/>
      <c r="K15" s="163"/>
      <c r="L15" s="163"/>
      <c r="M15" s="163">
        <v>0</v>
      </c>
      <c r="N15" s="139">
        <v>0</v>
      </c>
      <c r="O15" s="139">
        <f t="shared" si="6"/>
        <v>0</v>
      </c>
      <c r="Q15" s="174">
        <v>0</v>
      </c>
      <c r="R15" s="174">
        <v>0</v>
      </c>
      <c r="S15" s="174"/>
      <c r="T15" s="174"/>
      <c r="U15" s="174"/>
      <c r="V15" s="174">
        <v>0</v>
      </c>
      <c r="W15" s="140">
        <v>0</v>
      </c>
      <c r="X15" s="140">
        <f t="shared" si="10"/>
        <v>0</v>
      </c>
      <c r="Z15" s="172">
        <v>0</v>
      </c>
      <c r="AA15" s="172">
        <v>0</v>
      </c>
      <c r="AB15" s="172"/>
      <c r="AC15" s="172"/>
      <c r="AD15" s="172"/>
      <c r="AE15" s="172">
        <v>0</v>
      </c>
      <c r="AF15" s="172">
        <v>0</v>
      </c>
      <c r="AG15" s="172">
        <f t="shared" si="7"/>
        <v>0</v>
      </c>
      <c r="AI15" s="168">
        <f>IFERROR(VLOOKUP(B15,[2]rptBudgetaryBudgetCrossOrganiza!$A$1:$M$744,4,FALSE),"0")</f>
        <v>300000</v>
      </c>
      <c r="AJ15" s="168">
        <f>IFERROR(VLOOKUP(B15,[2]rptBudgetaryBudgetCrossOrganiza!$A$1:$M$744,6,FALSE),"0")</f>
        <v>300000</v>
      </c>
      <c r="AK15" s="170">
        <f t="shared" si="4"/>
        <v>300000</v>
      </c>
      <c r="AL15" s="170">
        <f>IFERROR(VLOOKUP(B15,[3]rptBudgetaryBudgetCrossOrganiza!$A$11516:$O$12569,13,FALSE),"0")</f>
        <v>0</v>
      </c>
      <c r="AM15" s="170"/>
      <c r="AN15" s="170"/>
      <c r="AO15" s="170"/>
      <c r="AP15" s="170"/>
      <c r="AQ15" s="170">
        <f t="shared" si="8"/>
        <v>-300000</v>
      </c>
      <c r="AS15" s="140"/>
      <c r="AT15" s="140"/>
      <c r="AU15" s="140"/>
      <c r="AV15" s="140"/>
      <c r="AW15" s="140"/>
      <c r="AX15" s="140"/>
      <c r="AY15" s="140"/>
      <c r="AZ15" s="140">
        <f t="shared" si="9"/>
        <v>0</v>
      </c>
    </row>
    <row r="16" spans="1:52" x14ac:dyDescent="0.2">
      <c r="A16" s="190">
        <v>7</v>
      </c>
      <c r="B16" s="141" t="s">
        <v>204</v>
      </c>
      <c r="C16" s="148" t="str">
        <f t="shared" si="0"/>
        <v>00</v>
      </c>
      <c r="D16" s="148" t="str">
        <f t="shared" si="1"/>
        <v>00</v>
      </c>
      <c r="E16" s="148" t="str">
        <f t="shared" si="2"/>
        <v>900</v>
      </c>
      <c r="F16" s="141" t="str">
        <f t="shared" si="3"/>
        <v>7000.04</v>
      </c>
      <c r="G16" s="141" t="s">
        <v>173</v>
      </c>
      <c r="H16" s="163">
        <v>0</v>
      </c>
      <c r="I16" s="163">
        <v>220000</v>
      </c>
      <c r="J16" s="163"/>
      <c r="K16" s="163"/>
      <c r="L16" s="163"/>
      <c r="M16" s="163">
        <v>171031.85</v>
      </c>
      <c r="N16" s="139">
        <v>171031.85</v>
      </c>
      <c r="O16" s="139">
        <f t="shared" si="6"/>
        <v>-48968.149999999994</v>
      </c>
      <c r="Q16" s="174">
        <v>0</v>
      </c>
      <c r="R16" s="174">
        <v>224090</v>
      </c>
      <c r="S16" s="174"/>
      <c r="T16" s="174"/>
      <c r="U16" s="174"/>
      <c r="V16" s="174">
        <v>155468.26999999999</v>
      </c>
      <c r="W16" s="140">
        <v>155468.26999999999</v>
      </c>
      <c r="X16" s="140">
        <f t="shared" si="10"/>
        <v>-68621.73000000001</v>
      </c>
      <c r="Z16" s="172">
        <v>0</v>
      </c>
      <c r="AA16" s="172">
        <v>30000</v>
      </c>
      <c r="AB16" s="172"/>
      <c r="AC16" s="172"/>
      <c r="AD16" s="172"/>
      <c r="AE16" s="172">
        <v>0</v>
      </c>
      <c r="AF16" s="172">
        <v>0</v>
      </c>
      <c r="AG16" s="172">
        <f t="shared" si="7"/>
        <v>-30000</v>
      </c>
      <c r="AI16" s="168">
        <f>IFERROR(VLOOKUP(B16,[2]rptBudgetaryBudgetCrossOrganiza!$A$1:$M$744,4,FALSE),"0")</f>
        <v>30000</v>
      </c>
      <c r="AJ16" s="168">
        <f>IFERROR(VLOOKUP(B16,[2]rptBudgetaryBudgetCrossOrganiza!$A$1:$M$744,6,FALSE),"0")</f>
        <v>60000</v>
      </c>
      <c r="AK16" s="170">
        <f t="shared" si="4"/>
        <v>60000</v>
      </c>
      <c r="AL16" s="170">
        <f>IFERROR(VLOOKUP(B16,[3]rptBudgetaryBudgetCrossOrganiza!$A$11516:$O$12569,13,FALSE),"0")</f>
        <v>0</v>
      </c>
      <c r="AM16" s="170"/>
      <c r="AN16" s="170"/>
      <c r="AO16" s="170"/>
      <c r="AP16" s="170"/>
      <c r="AQ16" s="170">
        <f t="shared" si="8"/>
        <v>-60000</v>
      </c>
      <c r="AS16" s="140"/>
      <c r="AT16" s="140"/>
      <c r="AU16" s="140"/>
      <c r="AV16" s="140"/>
      <c r="AW16" s="140"/>
      <c r="AX16" s="140"/>
      <c r="AY16" s="140"/>
      <c r="AZ16" s="140">
        <f t="shared" si="9"/>
        <v>0</v>
      </c>
    </row>
    <row r="17" spans="1:52" x14ac:dyDescent="0.2">
      <c r="A17" s="190">
        <v>7</v>
      </c>
      <c r="B17" s="141" t="s">
        <v>205</v>
      </c>
      <c r="C17" s="148" t="str">
        <f t="shared" si="0"/>
        <v>00</v>
      </c>
      <c r="D17" s="148" t="str">
        <f t="shared" si="1"/>
        <v>00</v>
      </c>
      <c r="E17" s="148" t="str">
        <f t="shared" si="2"/>
        <v>900</v>
      </c>
      <c r="F17" s="141" t="str">
        <f t="shared" si="3"/>
        <v>7000.06</v>
      </c>
      <c r="G17" s="141" t="s">
        <v>174</v>
      </c>
      <c r="H17" s="163">
        <v>0</v>
      </c>
      <c r="I17" s="163">
        <v>19500</v>
      </c>
      <c r="J17" s="163"/>
      <c r="K17" s="163"/>
      <c r="L17" s="163"/>
      <c r="M17" s="163">
        <v>0</v>
      </c>
      <c r="N17" s="139">
        <v>0</v>
      </c>
      <c r="O17" s="139">
        <f t="shared" si="6"/>
        <v>-19500</v>
      </c>
      <c r="Q17" s="174">
        <v>0</v>
      </c>
      <c r="R17" s="174">
        <v>0</v>
      </c>
      <c r="S17" s="174"/>
      <c r="T17" s="174"/>
      <c r="U17" s="174"/>
      <c r="V17" s="174">
        <v>0</v>
      </c>
      <c r="W17" s="140">
        <v>0</v>
      </c>
      <c r="X17" s="140">
        <f t="shared" si="10"/>
        <v>0</v>
      </c>
      <c r="Z17" s="172">
        <v>0</v>
      </c>
      <c r="AA17" s="172">
        <v>0</v>
      </c>
      <c r="AB17" s="172"/>
      <c r="AC17" s="172"/>
      <c r="AD17" s="172"/>
      <c r="AE17" s="172">
        <v>0</v>
      </c>
      <c r="AF17" s="172">
        <v>0</v>
      </c>
      <c r="AG17" s="172">
        <f t="shared" si="7"/>
        <v>0</v>
      </c>
      <c r="AI17" s="168">
        <f>IFERROR(VLOOKUP(B17,[2]rptBudgetaryBudgetCrossOrganiza!$A$1:$M$744,4,FALSE),"0")</f>
        <v>0</v>
      </c>
      <c r="AJ17" s="168">
        <f>IFERROR(VLOOKUP(B17,[2]rptBudgetaryBudgetCrossOrganiza!$A$1:$M$744,6,FALSE),"0")</f>
        <v>0</v>
      </c>
      <c r="AK17" s="170">
        <f t="shared" si="4"/>
        <v>0</v>
      </c>
      <c r="AL17" s="170">
        <f>IFERROR(VLOOKUP(B17,[3]rptBudgetaryBudgetCrossOrganiza!$A$11516:$O$12569,13,FALSE),"0")</f>
        <v>0</v>
      </c>
      <c r="AM17" s="170"/>
      <c r="AN17" s="170"/>
      <c r="AO17" s="170"/>
      <c r="AP17" s="170"/>
      <c r="AQ17" s="170">
        <f t="shared" si="8"/>
        <v>0</v>
      </c>
      <c r="AS17" s="140"/>
      <c r="AT17" s="140"/>
      <c r="AU17" s="140"/>
      <c r="AV17" s="140"/>
      <c r="AW17" s="140"/>
      <c r="AX17" s="140"/>
      <c r="AY17" s="140"/>
      <c r="AZ17" s="140">
        <f t="shared" si="9"/>
        <v>0</v>
      </c>
    </row>
    <row r="18" spans="1:52" x14ac:dyDescent="0.2">
      <c r="A18" s="190">
        <v>7</v>
      </c>
      <c r="B18" s="141" t="s">
        <v>206</v>
      </c>
      <c r="C18" s="148" t="str">
        <f t="shared" si="0"/>
        <v>00</v>
      </c>
      <c r="D18" s="148" t="str">
        <f t="shared" si="1"/>
        <v>00</v>
      </c>
      <c r="E18" s="148" t="str">
        <f t="shared" si="2"/>
        <v>900</v>
      </c>
      <c r="F18" s="141" t="str">
        <f t="shared" si="3"/>
        <v>7000.07</v>
      </c>
      <c r="G18" s="141" t="s">
        <v>862</v>
      </c>
      <c r="H18" s="163">
        <v>0</v>
      </c>
      <c r="I18" s="163">
        <v>0</v>
      </c>
      <c r="J18" s="163"/>
      <c r="K18" s="163"/>
      <c r="L18" s="163"/>
      <c r="M18" s="163">
        <v>0</v>
      </c>
      <c r="N18" s="139">
        <v>0</v>
      </c>
      <c r="O18" s="139">
        <f t="shared" si="6"/>
        <v>0</v>
      </c>
      <c r="Q18" s="174">
        <v>0</v>
      </c>
      <c r="R18" s="174">
        <v>0</v>
      </c>
      <c r="S18" s="174"/>
      <c r="T18" s="174"/>
      <c r="U18" s="174"/>
      <c r="V18" s="174">
        <v>0</v>
      </c>
      <c r="W18" s="140">
        <v>0</v>
      </c>
      <c r="X18" s="140">
        <f t="shared" si="10"/>
        <v>0</v>
      </c>
      <c r="Z18" s="172">
        <v>0</v>
      </c>
      <c r="AA18" s="172">
        <v>0</v>
      </c>
      <c r="AB18" s="172"/>
      <c r="AC18" s="172"/>
      <c r="AD18" s="172"/>
      <c r="AE18" s="172">
        <v>0</v>
      </c>
      <c r="AF18" s="172">
        <v>0</v>
      </c>
      <c r="AG18" s="172">
        <f t="shared" si="7"/>
        <v>0</v>
      </c>
      <c r="AI18" s="168">
        <f>IFERROR(VLOOKUP(B18,[2]rptBudgetaryBudgetCrossOrganiza!$A$1:$M$744,4,FALSE),"0")</f>
        <v>0</v>
      </c>
      <c r="AJ18" s="168">
        <f>IFERROR(VLOOKUP(B18,[2]rptBudgetaryBudgetCrossOrganiza!$A$1:$M$744,6,FALSE),"0")</f>
        <v>0</v>
      </c>
      <c r="AK18" s="170">
        <f t="shared" si="4"/>
        <v>0</v>
      </c>
      <c r="AL18" s="170">
        <f>IFERROR(VLOOKUP(B18,[3]rptBudgetaryBudgetCrossOrganiza!$A$11516:$O$12569,13,FALSE),"0")</f>
        <v>0</v>
      </c>
      <c r="AM18" s="170"/>
      <c r="AN18" s="170"/>
      <c r="AO18" s="170"/>
      <c r="AP18" s="170"/>
      <c r="AQ18" s="170">
        <f t="shared" si="8"/>
        <v>0</v>
      </c>
      <c r="AS18" s="140"/>
      <c r="AT18" s="140"/>
      <c r="AU18" s="140"/>
      <c r="AV18" s="140"/>
      <c r="AW18" s="140"/>
      <c r="AX18" s="140"/>
      <c r="AY18" s="140"/>
      <c r="AZ18" s="140">
        <f t="shared" si="9"/>
        <v>0</v>
      </c>
    </row>
    <row r="19" spans="1:52" x14ac:dyDescent="0.2">
      <c r="A19" s="190">
        <v>7</v>
      </c>
      <c r="B19" s="141" t="s">
        <v>207</v>
      </c>
      <c r="C19" s="148" t="str">
        <f t="shared" si="0"/>
        <v>00</v>
      </c>
      <c r="D19" s="148" t="str">
        <f t="shared" si="1"/>
        <v>00</v>
      </c>
      <c r="E19" s="148" t="str">
        <f t="shared" si="2"/>
        <v>900</v>
      </c>
      <c r="F19" s="141" t="str">
        <f t="shared" si="3"/>
        <v>7000.08</v>
      </c>
      <c r="G19" s="141" t="s">
        <v>170</v>
      </c>
      <c r="H19" s="163">
        <v>0</v>
      </c>
      <c r="I19" s="163">
        <v>0</v>
      </c>
      <c r="J19" s="163"/>
      <c r="K19" s="163"/>
      <c r="L19" s="163"/>
      <c r="M19" s="163">
        <v>0</v>
      </c>
      <c r="N19" s="139">
        <v>0</v>
      </c>
      <c r="O19" s="139">
        <f t="shared" si="6"/>
        <v>0</v>
      </c>
      <c r="Q19" s="174">
        <v>0</v>
      </c>
      <c r="R19" s="174">
        <v>0</v>
      </c>
      <c r="S19" s="174"/>
      <c r="T19" s="174"/>
      <c r="U19" s="174"/>
      <c r="V19" s="174">
        <v>0</v>
      </c>
      <c r="W19" s="140">
        <v>0</v>
      </c>
      <c r="X19" s="140">
        <f t="shared" si="10"/>
        <v>0</v>
      </c>
      <c r="Z19" s="172">
        <v>0</v>
      </c>
      <c r="AA19" s="172">
        <v>0</v>
      </c>
      <c r="AB19" s="172"/>
      <c r="AC19" s="172"/>
      <c r="AD19" s="172"/>
      <c r="AE19" s="172">
        <v>0</v>
      </c>
      <c r="AF19" s="172">
        <v>0</v>
      </c>
      <c r="AG19" s="172">
        <f t="shared" si="7"/>
        <v>0</v>
      </c>
      <c r="AI19" s="168">
        <f>IFERROR(VLOOKUP(B19,[2]rptBudgetaryBudgetCrossOrganiza!$A$1:$M$744,4,FALSE),"0")</f>
        <v>0</v>
      </c>
      <c r="AJ19" s="168">
        <f>IFERROR(VLOOKUP(B19,[2]rptBudgetaryBudgetCrossOrganiza!$A$1:$M$744,6,FALSE),"0")</f>
        <v>0</v>
      </c>
      <c r="AK19" s="170">
        <f t="shared" si="4"/>
        <v>0</v>
      </c>
      <c r="AL19" s="170">
        <f>IFERROR(VLOOKUP(B19,[3]rptBudgetaryBudgetCrossOrganiza!$A$11516:$O$12569,13,FALSE),"0")</f>
        <v>0</v>
      </c>
      <c r="AM19" s="170"/>
      <c r="AN19" s="170"/>
      <c r="AO19" s="170"/>
      <c r="AP19" s="170"/>
      <c r="AQ19" s="170">
        <f t="shared" si="8"/>
        <v>0</v>
      </c>
      <c r="AS19" s="140"/>
      <c r="AT19" s="140"/>
      <c r="AU19" s="140"/>
      <c r="AV19" s="140"/>
      <c r="AW19" s="140"/>
      <c r="AX19" s="140"/>
      <c r="AY19" s="140"/>
      <c r="AZ19" s="140">
        <f t="shared" si="9"/>
        <v>0</v>
      </c>
    </row>
    <row r="20" spans="1:52" x14ac:dyDescent="0.2">
      <c r="A20" s="190">
        <v>7</v>
      </c>
      <c r="B20" s="141" t="s">
        <v>208</v>
      </c>
      <c r="C20" s="148" t="str">
        <f t="shared" si="0"/>
        <v>00</v>
      </c>
      <c r="D20" s="148" t="str">
        <f t="shared" si="1"/>
        <v>00</v>
      </c>
      <c r="E20" s="148" t="str">
        <f t="shared" si="2"/>
        <v>900</v>
      </c>
      <c r="F20" s="141" t="str">
        <f t="shared" si="3"/>
        <v>7000.09</v>
      </c>
      <c r="G20" s="141" t="s">
        <v>175</v>
      </c>
      <c r="H20" s="163">
        <v>0</v>
      </c>
      <c r="I20" s="163">
        <v>0</v>
      </c>
      <c r="J20" s="163"/>
      <c r="K20" s="163"/>
      <c r="L20" s="163"/>
      <c r="M20" s="163">
        <v>0</v>
      </c>
      <c r="N20" s="139">
        <v>0</v>
      </c>
      <c r="O20" s="139">
        <f t="shared" si="6"/>
        <v>0</v>
      </c>
      <c r="Q20" s="174">
        <v>0</v>
      </c>
      <c r="R20" s="174">
        <v>0</v>
      </c>
      <c r="S20" s="174"/>
      <c r="T20" s="174"/>
      <c r="U20" s="174"/>
      <c r="V20" s="174">
        <v>0</v>
      </c>
      <c r="W20" s="140">
        <v>0</v>
      </c>
      <c r="X20" s="140">
        <f t="shared" si="10"/>
        <v>0</v>
      </c>
      <c r="Z20" s="172">
        <v>0</v>
      </c>
      <c r="AA20" s="172">
        <v>0</v>
      </c>
      <c r="AB20" s="172"/>
      <c r="AC20" s="172"/>
      <c r="AD20" s="172"/>
      <c r="AE20" s="172">
        <v>0</v>
      </c>
      <c r="AF20" s="172">
        <v>0</v>
      </c>
      <c r="AG20" s="172">
        <f t="shared" si="7"/>
        <v>0</v>
      </c>
      <c r="AI20" s="168">
        <f>IFERROR(VLOOKUP(B20,[2]rptBudgetaryBudgetCrossOrganiza!$A$1:$M$744,4,FALSE),"0")</f>
        <v>0</v>
      </c>
      <c r="AJ20" s="168">
        <f>IFERROR(VLOOKUP(B20,[2]rptBudgetaryBudgetCrossOrganiza!$A$1:$M$744,6,FALSE),"0")</f>
        <v>0</v>
      </c>
      <c r="AK20" s="170">
        <f t="shared" si="4"/>
        <v>0</v>
      </c>
      <c r="AL20" s="170">
        <f>IFERROR(VLOOKUP(B20,[3]rptBudgetaryBudgetCrossOrganiza!$A$11516:$O$12569,13,FALSE),"0")</f>
        <v>0</v>
      </c>
      <c r="AM20" s="170"/>
      <c r="AN20" s="170"/>
      <c r="AO20" s="170"/>
      <c r="AP20" s="170"/>
      <c r="AQ20" s="170">
        <f t="shared" si="8"/>
        <v>0</v>
      </c>
      <c r="AS20" s="140"/>
      <c r="AT20" s="140"/>
      <c r="AU20" s="140"/>
      <c r="AV20" s="140"/>
      <c r="AW20" s="140"/>
      <c r="AX20" s="140"/>
      <c r="AY20" s="140"/>
      <c r="AZ20" s="140">
        <f t="shared" si="9"/>
        <v>0</v>
      </c>
    </row>
    <row r="21" spans="1:52" x14ac:dyDescent="0.2">
      <c r="A21" s="190">
        <v>7</v>
      </c>
      <c r="B21" s="141" t="s">
        <v>209</v>
      </c>
      <c r="C21" s="148" t="str">
        <f t="shared" si="0"/>
        <v>00</v>
      </c>
      <c r="D21" s="148" t="str">
        <f t="shared" si="1"/>
        <v>00</v>
      </c>
      <c r="E21" s="148" t="str">
        <f t="shared" si="2"/>
        <v>900</v>
      </c>
      <c r="F21" s="141" t="str">
        <f t="shared" si="3"/>
        <v>7000.15</v>
      </c>
      <c r="G21" s="141" t="s">
        <v>863</v>
      </c>
      <c r="H21" s="163">
        <v>0</v>
      </c>
      <c r="I21" s="163">
        <v>0</v>
      </c>
      <c r="J21" s="163"/>
      <c r="K21" s="163"/>
      <c r="L21" s="163"/>
      <c r="M21" s="163">
        <v>0</v>
      </c>
      <c r="N21" s="139">
        <v>0</v>
      </c>
      <c r="O21" s="139">
        <f t="shared" si="6"/>
        <v>0</v>
      </c>
      <c r="Q21" s="174">
        <v>0</v>
      </c>
      <c r="R21" s="174">
        <v>0</v>
      </c>
      <c r="S21" s="174"/>
      <c r="T21" s="174"/>
      <c r="U21" s="174"/>
      <c r="V21" s="174">
        <v>0</v>
      </c>
      <c r="W21" s="140">
        <v>0</v>
      </c>
      <c r="X21" s="140">
        <f t="shared" si="10"/>
        <v>0</v>
      </c>
      <c r="Z21" s="172">
        <v>0</v>
      </c>
      <c r="AA21" s="172">
        <v>0</v>
      </c>
      <c r="AB21" s="172"/>
      <c r="AC21" s="172"/>
      <c r="AD21" s="172"/>
      <c r="AE21" s="172">
        <v>0</v>
      </c>
      <c r="AF21" s="172">
        <v>0</v>
      </c>
      <c r="AG21" s="172">
        <f t="shared" si="7"/>
        <v>0</v>
      </c>
      <c r="AI21" s="168">
        <f>IFERROR(VLOOKUP(B21,[2]rptBudgetaryBudgetCrossOrganiza!$A$1:$M$744,4,FALSE),"0")</f>
        <v>0</v>
      </c>
      <c r="AJ21" s="168">
        <f>IFERROR(VLOOKUP(B21,[2]rptBudgetaryBudgetCrossOrganiza!$A$1:$M$744,6,FALSE),"0")</f>
        <v>0</v>
      </c>
      <c r="AK21" s="170">
        <f t="shared" si="4"/>
        <v>0</v>
      </c>
      <c r="AL21" s="170">
        <f>IFERROR(VLOOKUP(B21,[3]rptBudgetaryBudgetCrossOrganiza!$A$11516:$O$12569,13,FALSE),"0")</f>
        <v>0</v>
      </c>
      <c r="AM21" s="170"/>
      <c r="AN21" s="170"/>
      <c r="AO21" s="170"/>
      <c r="AP21" s="170"/>
      <c r="AQ21" s="170">
        <f t="shared" si="8"/>
        <v>0</v>
      </c>
      <c r="AS21" s="140"/>
      <c r="AT21" s="140"/>
      <c r="AU21" s="140"/>
      <c r="AV21" s="140"/>
      <c r="AW21" s="140"/>
      <c r="AX21" s="140"/>
      <c r="AY21" s="140"/>
      <c r="AZ21" s="140">
        <f t="shared" si="9"/>
        <v>0</v>
      </c>
    </row>
    <row r="22" spans="1:52" x14ac:dyDescent="0.2">
      <c r="A22" s="190">
        <v>7</v>
      </c>
      <c r="B22" s="141" t="s">
        <v>210</v>
      </c>
      <c r="C22" s="148" t="str">
        <f t="shared" si="0"/>
        <v>00</v>
      </c>
      <c r="D22" s="148" t="str">
        <f t="shared" si="1"/>
        <v>00</v>
      </c>
      <c r="E22" s="148" t="str">
        <f t="shared" si="2"/>
        <v>900</v>
      </c>
      <c r="F22" s="141" t="str">
        <f t="shared" si="3"/>
        <v>7000.16</v>
      </c>
      <c r="G22" s="141" t="s">
        <v>864</v>
      </c>
      <c r="H22" s="163">
        <v>0</v>
      </c>
      <c r="I22" s="163">
        <v>0</v>
      </c>
      <c r="J22" s="163"/>
      <c r="K22" s="163"/>
      <c r="L22" s="163"/>
      <c r="M22" s="163">
        <v>0</v>
      </c>
      <c r="N22" s="139">
        <v>0</v>
      </c>
      <c r="O22" s="139">
        <f t="shared" si="6"/>
        <v>0</v>
      </c>
      <c r="Q22" s="174">
        <v>0</v>
      </c>
      <c r="R22" s="174">
        <v>0</v>
      </c>
      <c r="S22" s="174"/>
      <c r="T22" s="174"/>
      <c r="U22" s="174"/>
      <c r="V22" s="174">
        <v>0</v>
      </c>
      <c r="W22" s="140">
        <v>0</v>
      </c>
      <c r="X22" s="140">
        <f t="shared" si="10"/>
        <v>0</v>
      </c>
      <c r="Z22" s="172">
        <v>0</v>
      </c>
      <c r="AA22" s="172">
        <v>0</v>
      </c>
      <c r="AB22" s="172"/>
      <c r="AC22" s="172"/>
      <c r="AD22" s="172"/>
      <c r="AE22" s="172">
        <v>0</v>
      </c>
      <c r="AF22" s="172">
        <v>0</v>
      </c>
      <c r="AG22" s="172">
        <f t="shared" si="7"/>
        <v>0</v>
      </c>
      <c r="AI22" s="168">
        <f>IFERROR(VLOOKUP(B22,[2]rptBudgetaryBudgetCrossOrganiza!$A$1:$M$744,4,FALSE),"0")</f>
        <v>0</v>
      </c>
      <c r="AJ22" s="168">
        <f>IFERROR(VLOOKUP(B22,[2]rptBudgetaryBudgetCrossOrganiza!$A$1:$M$744,6,FALSE),"0")</f>
        <v>0</v>
      </c>
      <c r="AK22" s="170">
        <f t="shared" si="4"/>
        <v>0</v>
      </c>
      <c r="AL22" s="170">
        <f>IFERROR(VLOOKUP(B22,[3]rptBudgetaryBudgetCrossOrganiza!$A$11516:$O$12569,13,FALSE),"0")</f>
        <v>0</v>
      </c>
      <c r="AM22" s="170"/>
      <c r="AN22" s="170"/>
      <c r="AO22" s="170"/>
      <c r="AP22" s="170"/>
      <c r="AQ22" s="170">
        <f t="shared" si="8"/>
        <v>0</v>
      </c>
      <c r="AS22" s="140"/>
      <c r="AT22" s="140"/>
      <c r="AU22" s="140"/>
      <c r="AV22" s="140"/>
      <c r="AW22" s="140"/>
      <c r="AX22" s="140"/>
      <c r="AY22" s="140"/>
      <c r="AZ22" s="140">
        <f t="shared" si="9"/>
        <v>0</v>
      </c>
    </row>
    <row r="23" spans="1:52" x14ac:dyDescent="0.2">
      <c r="A23" s="190">
        <v>7</v>
      </c>
      <c r="B23" s="141" t="s">
        <v>211</v>
      </c>
      <c r="C23" s="148" t="str">
        <f t="shared" si="0"/>
        <v>00</v>
      </c>
      <c r="D23" s="148" t="str">
        <f t="shared" si="1"/>
        <v>00</v>
      </c>
      <c r="E23" s="148" t="str">
        <f t="shared" si="2"/>
        <v>900</v>
      </c>
      <c r="F23" s="141" t="str">
        <f t="shared" si="3"/>
        <v>7000.18</v>
      </c>
      <c r="G23" s="141" t="s">
        <v>865</v>
      </c>
      <c r="H23" s="163">
        <v>0</v>
      </c>
      <c r="I23" s="163">
        <v>0</v>
      </c>
      <c r="J23" s="163"/>
      <c r="K23" s="163"/>
      <c r="L23" s="163"/>
      <c r="M23" s="163">
        <v>0</v>
      </c>
      <c r="N23" s="139">
        <v>0</v>
      </c>
      <c r="O23" s="139">
        <f t="shared" si="6"/>
        <v>0</v>
      </c>
      <c r="Q23" s="174">
        <v>0</v>
      </c>
      <c r="R23" s="174">
        <v>0</v>
      </c>
      <c r="S23" s="174"/>
      <c r="T23" s="174"/>
      <c r="U23" s="174"/>
      <c r="V23" s="174">
        <v>0</v>
      </c>
      <c r="W23" s="140">
        <v>0</v>
      </c>
      <c r="X23" s="140">
        <f t="shared" si="10"/>
        <v>0</v>
      </c>
      <c r="Z23" s="172">
        <v>0</v>
      </c>
      <c r="AA23" s="172">
        <v>0</v>
      </c>
      <c r="AB23" s="172"/>
      <c r="AC23" s="172"/>
      <c r="AD23" s="172"/>
      <c r="AE23" s="172">
        <v>0</v>
      </c>
      <c r="AF23" s="172">
        <v>0</v>
      </c>
      <c r="AG23" s="172">
        <f t="shared" si="7"/>
        <v>0</v>
      </c>
      <c r="AI23" s="168">
        <f>IFERROR(VLOOKUP(B23,[2]rptBudgetaryBudgetCrossOrganiza!$A$1:$M$744,4,FALSE),"0")</f>
        <v>0</v>
      </c>
      <c r="AJ23" s="168">
        <f>IFERROR(VLOOKUP(B23,[2]rptBudgetaryBudgetCrossOrganiza!$A$1:$M$744,6,FALSE),"0")</f>
        <v>0</v>
      </c>
      <c r="AK23" s="170">
        <f t="shared" si="4"/>
        <v>0</v>
      </c>
      <c r="AL23" s="170">
        <f>IFERROR(VLOOKUP(B23,[3]rptBudgetaryBudgetCrossOrganiza!$A$11516:$O$12569,13,FALSE),"0")</f>
        <v>0</v>
      </c>
      <c r="AM23" s="170"/>
      <c r="AN23" s="170"/>
      <c r="AO23" s="170"/>
      <c r="AP23" s="170"/>
      <c r="AQ23" s="170">
        <f t="shared" si="8"/>
        <v>0</v>
      </c>
      <c r="AS23" s="140"/>
      <c r="AT23" s="140"/>
      <c r="AU23" s="140"/>
      <c r="AV23" s="140"/>
      <c r="AW23" s="140"/>
      <c r="AX23" s="140"/>
      <c r="AY23" s="140"/>
      <c r="AZ23" s="140">
        <f t="shared" si="9"/>
        <v>0</v>
      </c>
    </row>
    <row r="24" spans="1:52" x14ac:dyDescent="0.2">
      <c r="A24" s="190">
        <v>7</v>
      </c>
      <c r="B24" s="141" t="s">
        <v>212</v>
      </c>
      <c r="C24" s="148" t="str">
        <f t="shared" si="0"/>
        <v>00</v>
      </c>
      <c r="D24" s="148" t="str">
        <f t="shared" si="1"/>
        <v>00</v>
      </c>
      <c r="E24" s="148" t="str">
        <f t="shared" si="2"/>
        <v>900</v>
      </c>
      <c r="F24" s="141" t="str">
        <f t="shared" si="3"/>
        <v>7000.19</v>
      </c>
      <c r="G24" s="141" t="s">
        <v>865</v>
      </c>
      <c r="H24" s="163">
        <v>0</v>
      </c>
      <c r="I24" s="163">
        <v>0</v>
      </c>
      <c r="J24" s="163"/>
      <c r="K24" s="163"/>
      <c r="L24" s="163"/>
      <c r="M24" s="163">
        <v>0</v>
      </c>
      <c r="N24" s="139">
        <v>0</v>
      </c>
      <c r="O24" s="139">
        <f t="shared" si="6"/>
        <v>0</v>
      </c>
      <c r="Q24" s="174">
        <v>0</v>
      </c>
      <c r="R24" s="174">
        <v>0</v>
      </c>
      <c r="S24" s="174"/>
      <c r="T24" s="174"/>
      <c r="U24" s="174"/>
      <c r="V24" s="174">
        <v>0</v>
      </c>
      <c r="W24" s="140">
        <v>0</v>
      </c>
      <c r="X24" s="140">
        <f t="shared" si="10"/>
        <v>0</v>
      </c>
      <c r="Z24" s="172">
        <v>0</v>
      </c>
      <c r="AA24" s="172">
        <v>0</v>
      </c>
      <c r="AB24" s="172"/>
      <c r="AC24" s="172"/>
      <c r="AD24" s="172"/>
      <c r="AE24" s="172">
        <v>0</v>
      </c>
      <c r="AF24" s="172">
        <v>0</v>
      </c>
      <c r="AG24" s="172">
        <f t="shared" si="7"/>
        <v>0</v>
      </c>
      <c r="AI24" s="168">
        <f>IFERROR(VLOOKUP(B24,[2]rptBudgetaryBudgetCrossOrganiza!$A$1:$M$744,4,FALSE),"0")</f>
        <v>0</v>
      </c>
      <c r="AJ24" s="168">
        <f>IFERROR(VLOOKUP(B24,[2]rptBudgetaryBudgetCrossOrganiza!$A$1:$M$744,6,FALSE),"0")</f>
        <v>0</v>
      </c>
      <c r="AK24" s="170">
        <f t="shared" si="4"/>
        <v>0</v>
      </c>
      <c r="AL24" s="170">
        <f>IFERROR(VLOOKUP(B24,[3]rptBudgetaryBudgetCrossOrganiza!$A$11516:$O$12569,13,FALSE),"0")</f>
        <v>0</v>
      </c>
      <c r="AM24" s="170"/>
      <c r="AN24" s="170"/>
      <c r="AO24" s="170"/>
      <c r="AP24" s="170"/>
      <c r="AQ24" s="170">
        <f t="shared" si="8"/>
        <v>0</v>
      </c>
      <c r="AS24" s="140"/>
      <c r="AT24" s="140"/>
      <c r="AU24" s="140"/>
      <c r="AV24" s="140"/>
      <c r="AW24" s="140"/>
      <c r="AX24" s="140"/>
      <c r="AY24" s="140"/>
      <c r="AZ24" s="140">
        <f t="shared" si="9"/>
        <v>0</v>
      </c>
    </row>
    <row r="25" spans="1:52" x14ac:dyDescent="0.2">
      <c r="A25" s="190">
        <v>7</v>
      </c>
      <c r="B25" s="141" t="s">
        <v>213</v>
      </c>
      <c r="C25" s="148" t="str">
        <f t="shared" si="0"/>
        <v>00</v>
      </c>
      <c r="D25" s="148" t="str">
        <f t="shared" si="1"/>
        <v>00</v>
      </c>
      <c r="E25" s="148" t="str">
        <f t="shared" si="2"/>
        <v>900</v>
      </c>
      <c r="F25" s="141" t="str">
        <f t="shared" si="3"/>
        <v>7000.20</v>
      </c>
      <c r="G25" s="141" t="s">
        <v>866</v>
      </c>
      <c r="H25" s="163">
        <v>0</v>
      </c>
      <c r="I25" s="163">
        <v>0</v>
      </c>
      <c r="J25" s="163"/>
      <c r="K25" s="163"/>
      <c r="L25" s="163"/>
      <c r="M25" s="163">
        <v>0</v>
      </c>
      <c r="N25" s="139">
        <v>0</v>
      </c>
      <c r="O25" s="139">
        <f t="shared" si="6"/>
        <v>0</v>
      </c>
      <c r="Q25" s="174">
        <v>0</v>
      </c>
      <c r="R25" s="174">
        <v>0</v>
      </c>
      <c r="S25" s="174"/>
      <c r="T25" s="174"/>
      <c r="U25" s="174"/>
      <c r="V25" s="174">
        <v>0</v>
      </c>
      <c r="W25" s="140">
        <v>0</v>
      </c>
      <c r="X25" s="140">
        <f t="shared" si="10"/>
        <v>0</v>
      </c>
      <c r="Z25" s="172">
        <v>0</v>
      </c>
      <c r="AA25" s="172">
        <v>0</v>
      </c>
      <c r="AB25" s="172"/>
      <c r="AC25" s="172"/>
      <c r="AD25" s="172"/>
      <c r="AE25" s="172">
        <v>0</v>
      </c>
      <c r="AF25" s="172">
        <v>0</v>
      </c>
      <c r="AG25" s="172">
        <f t="shared" si="7"/>
        <v>0</v>
      </c>
      <c r="AI25" s="168">
        <f>IFERROR(VLOOKUP(B25,[2]rptBudgetaryBudgetCrossOrganiza!$A$1:$M$744,4,FALSE),"0")</f>
        <v>0</v>
      </c>
      <c r="AJ25" s="168">
        <f>IFERROR(VLOOKUP(B25,[2]rptBudgetaryBudgetCrossOrganiza!$A$1:$M$744,6,FALSE),"0")</f>
        <v>0</v>
      </c>
      <c r="AK25" s="170">
        <f t="shared" si="4"/>
        <v>0</v>
      </c>
      <c r="AL25" s="170">
        <f>IFERROR(VLOOKUP(B25,[3]rptBudgetaryBudgetCrossOrganiza!$A$11516:$O$12569,13,FALSE),"0")</f>
        <v>0</v>
      </c>
      <c r="AM25" s="170"/>
      <c r="AN25" s="170"/>
      <c r="AO25" s="170"/>
      <c r="AP25" s="170"/>
      <c r="AQ25" s="170">
        <f t="shared" si="8"/>
        <v>0</v>
      </c>
      <c r="AS25" s="140"/>
      <c r="AT25" s="140"/>
      <c r="AU25" s="140"/>
      <c r="AV25" s="140"/>
      <c r="AW25" s="140"/>
      <c r="AX25" s="140"/>
      <c r="AY25" s="140"/>
      <c r="AZ25" s="140">
        <f t="shared" si="9"/>
        <v>0</v>
      </c>
    </row>
    <row r="26" spans="1:52" x14ac:dyDescent="0.2">
      <c r="A26" s="190">
        <v>7</v>
      </c>
      <c r="B26" s="141" t="s">
        <v>214</v>
      </c>
      <c r="C26" s="148" t="str">
        <f t="shared" si="0"/>
        <v>00</v>
      </c>
      <c r="D26" s="148" t="str">
        <f t="shared" si="1"/>
        <v>00</v>
      </c>
      <c r="E26" s="148" t="str">
        <f t="shared" si="2"/>
        <v>900</v>
      </c>
      <c r="F26" s="141" t="str">
        <f t="shared" si="3"/>
        <v>7000.27</v>
      </c>
      <c r="G26" s="141" t="s">
        <v>152</v>
      </c>
      <c r="H26" s="163">
        <v>0</v>
      </c>
      <c r="I26" s="163">
        <v>135000</v>
      </c>
      <c r="J26" s="163"/>
      <c r="K26" s="163"/>
      <c r="L26" s="163"/>
      <c r="M26" s="163">
        <v>0</v>
      </c>
      <c r="N26" s="139">
        <v>0</v>
      </c>
      <c r="O26" s="139">
        <f t="shared" si="6"/>
        <v>-135000</v>
      </c>
      <c r="Q26" s="174">
        <v>0</v>
      </c>
      <c r="R26" s="174">
        <v>0</v>
      </c>
      <c r="S26" s="174"/>
      <c r="T26" s="174"/>
      <c r="U26" s="174"/>
      <c r="V26" s="174">
        <v>0</v>
      </c>
      <c r="W26" s="140">
        <v>0</v>
      </c>
      <c r="X26" s="140">
        <f t="shared" si="10"/>
        <v>0</v>
      </c>
      <c r="Z26" s="172">
        <v>0</v>
      </c>
      <c r="AA26" s="172">
        <v>0</v>
      </c>
      <c r="AB26" s="172"/>
      <c r="AC26" s="172"/>
      <c r="AD26" s="172"/>
      <c r="AE26" s="172">
        <v>0</v>
      </c>
      <c r="AF26" s="172">
        <v>0</v>
      </c>
      <c r="AG26" s="172">
        <f t="shared" si="7"/>
        <v>0</v>
      </c>
      <c r="AI26" s="168">
        <f>IFERROR(VLOOKUP(B26,[2]rptBudgetaryBudgetCrossOrganiza!$A$1:$M$744,4,FALSE),"0")</f>
        <v>0</v>
      </c>
      <c r="AJ26" s="168">
        <f>IFERROR(VLOOKUP(B26,[2]rptBudgetaryBudgetCrossOrganiza!$A$1:$M$744,6,FALSE),"0")</f>
        <v>0</v>
      </c>
      <c r="AK26" s="170">
        <f t="shared" si="4"/>
        <v>0</v>
      </c>
      <c r="AL26" s="170">
        <f>IFERROR(VLOOKUP(B26,[3]rptBudgetaryBudgetCrossOrganiza!$A$11516:$O$12569,13,FALSE),"0")</f>
        <v>0</v>
      </c>
      <c r="AM26" s="170"/>
      <c r="AN26" s="170"/>
      <c r="AO26" s="170"/>
      <c r="AP26" s="170"/>
      <c r="AQ26" s="170">
        <f t="shared" si="8"/>
        <v>0</v>
      </c>
      <c r="AS26" s="140"/>
      <c r="AT26" s="140"/>
      <c r="AU26" s="140"/>
      <c r="AV26" s="140"/>
      <c r="AW26" s="140"/>
      <c r="AX26" s="140"/>
      <c r="AY26" s="140"/>
      <c r="AZ26" s="140">
        <f t="shared" si="9"/>
        <v>0</v>
      </c>
    </row>
    <row r="27" spans="1:52" x14ac:dyDescent="0.2">
      <c r="A27" s="190">
        <v>7</v>
      </c>
      <c r="B27" s="141" t="s">
        <v>215</v>
      </c>
      <c r="C27" s="148" t="str">
        <f t="shared" si="0"/>
        <v>00</v>
      </c>
      <c r="D27" s="148" t="str">
        <f t="shared" si="1"/>
        <v>00</v>
      </c>
      <c r="E27" s="148" t="str">
        <f t="shared" si="2"/>
        <v>900</v>
      </c>
      <c r="F27" s="141" t="str">
        <f t="shared" si="3"/>
        <v>7000.99</v>
      </c>
      <c r="G27" s="141" t="s">
        <v>83</v>
      </c>
      <c r="H27" s="163">
        <v>0</v>
      </c>
      <c r="I27" s="163">
        <v>0</v>
      </c>
      <c r="J27" s="163"/>
      <c r="K27" s="163"/>
      <c r="L27" s="163"/>
      <c r="M27" s="163">
        <v>0</v>
      </c>
      <c r="N27" s="139">
        <v>0</v>
      </c>
      <c r="O27" s="139">
        <f t="shared" si="6"/>
        <v>0</v>
      </c>
      <c r="Q27" s="174">
        <v>51600</v>
      </c>
      <c r="R27" s="174">
        <v>0</v>
      </c>
      <c r="S27" s="174"/>
      <c r="T27" s="174"/>
      <c r="U27" s="174"/>
      <c r="V27" s="174">
        <v>0</v>
      </c>
      <c r="W27" s="140">
        <v>0</v>
      </c>
      <c r="X27" s="140">
        <f t="shared" si="10"/>
        <v>0</v>
      </c>
      <c r="Z27" s="172">
        <v>16570</v>
      </c>
      <c r="AA27" s="172">
        <v>0</v>
      </c>
      <c r="AB27" s="172"/>
      <c r="AC27" s="172"/>
      <c r="AD27" s="172"/>
      <c r="AE27" s="172">
        <v>0</v>
      </c>
      <c r="AF27" s="172">
        <v>0</v>
      </c>
      <c r="AG27" s="172">
        <f t="shared" si="7"/>
        <v>0</v>
      </c>
      <c r="AI27" s="168">
        <f>IFERROR(VLOOKUP(B27,[2]rptBudgetaryBudgetCrossOrganiza!$A$1:$M$744,4,FALSE),"0")</f>
        <v>16570</v>
      </c>
      <c r="AJ27" s="168">
        <f>IFERROR(VLOOKUP(B27,[2]rptBudgetaryBudgetCrossOrganiza!$A$1:$M$744,6,FALSE),"0")</f>
        <v>16570</v>
      </c>
      <c r="AK27" s="170">
        <f t="shared" si="4"/>
        <v>16570</v>
      </c>
      <c r="AL27" s="170">
        <f>IFERROR(VLOOKUP(B27,[3]rptBudgetaryBudgetCrossOrganiza!$A$11516:$O$12569,13,FALSE),"0")</f>
        <v>0</v>
      </c>
      <c r="AM27" s="170"/>
      <c r="AN27" s="170"/>
      <c r="AO27" s="170"/>
      <c r="AP27" s="170"/>
      <c r="AQ27" s="170">
        <f t="shared" si="8"/>
        <v>-16570</v>
      </c>
      <c r="AS27" s="140"/>
      <c r="AT27" s="140"/>
      <c r="AU27" s="140"/>
      <c r="AV27" s="140"/>
      <c r="AW27" s="140"/>
      <c r="AX27" s="140"/>
      <c r="AY27" s="140"/>
      <c r="AZ27" s="140">
        <f t="shared" si="9"/>
        <v>0</v>
      </c>
    </row>
    <row r="28" spans="1:52" x14ac:dyDescent="0.2">
      <c r="A28" s="190">
        <v>8</v>
      </c>
      <c r="B28" s="141" t="s">
        <v>216</v>
      </c>
      <c r="C28" s="148" t="str">
        <f t="shared" si="0"/>
        <v>00</v>
      </c>
      <c r="D28" s="148" t="str">
        <f t="shared" si="1"/>
        <v>00</v>
      </c>
      <c r="E28" s="148" t="str">
        <f t="shared" si="2"/>
        <v>900</v>
      </c>
      <c r="F28" s="141" t="str">
        <f t="shared" si="3"/>
        <v>8100.01</v>
      </c>
      <c r="G28" s="141" t="s">
        <v>867</v>
      </c>
      <c r="H28" s="163">
        <v>0</v>
      </c>
      <c r="I28" s="163">
        <v>0</v>
      </c>
      <c r="J28" s="163"/>
      <c r="K28" s="163"/>
      <c r="L28" s="163"/>
      <c r="M28" s="163">
        <v>0</v>
      </c>
      <c r="N28" s="139">
        <v>0</v>
      </c>
      <c r="O28" s="139">
        <f t="shared" si="6"/>
        <v>0</v>
      </c>
      <c r="Q28" s="174">
        <v>0</v>
      </c>
      <c r="R28" s="174">
        <v>0</v>
      </c>
      <c r="S28" s="174"/>
      <c r="T28" s="174"/>
      <c r="U28" s="174"/>
      <c r="V28" s="174">
        <v>0</v>
      </c>
      <c r="W28" s="140">
        <v>0</v>
      </c>
      <c r="X28" s="140">
        <f t="shared" si="10"/>
        <v>0</v>
      </c>
      <c r="Z28" s="172">
        <v>0</v>
      </c>
      <c r="AA28" s="172">
        <v>0</v>
      </c>
      <c r="AB28" s="172"/>
      <c r="AC28" s="172"/>
      <c r="AD28" s="172"/>
      <c r="AE28" s="172">
        <v>0</v>
      </c>
      <c r="AF28" s="172">
        <v>0</v>
      </c>
      <c r="AG28" s="172">
        <f t="shared" si="7"/>
        <v>0</v>
      </c>
      <c r="AI28" s="168">
        <f>IFERROR(VLOOKUP(B28,[2]rptBudgetaryBudgetCrossOrganiza!$A$1:$M$744,4,FALSE),"0")</f>
        <v>0</v>
      </c>
      <c r="AJ28" s="168">
        <f>IFERROR(VLOOKUP(B28,[2]rptBudgetaryBudgetCrossOrganiza!$A$1:$M$744,6,FALSE),"0")</f>
        <v>0</v>
      </c>
      <c r="AK28" s="170">
        <f t="shared" si="4"/>
        <v>0</v>
      </c>
      <c r="AL28" s="170">
        <f>IFERROR(VLOOKUP(B28,[3]rptBudgetaryBudgetCrossOrganiza!$A$11516:$O$12569,13,FALSE),"0")</f>
        <v>0</v>
      </c>
      <c r="AM28" s="170"/>
      <c r="AN28" s="170"/>
      <c r="AO28" s="170"/>
      <c r="AP28" s="170"/>
      <c r="AQ28" s="170">
        <f t="shared" si="8"/>
        <v>0</v>
      </c>
      <c r="AS28" s="140"/>
      <c r="AT28" s="140"/>
      <c r="AU28" s="140"/>
      <c r="AV28" s="140"/>
      <c r="AW28" s="140"/>
      <c r="AX28" s="140"/>
      <c r="AY28" s="140"/>
      <c r="AZ28" s="140">
        <f t="shared" si="9"/>
        <v>0</v>
      </c>
    </row>
    <row r="29" spans="1:52" x14ac:dyDescent="0.2">
      <c r="A29" s="190">
        <v>8</v>
      </c>
      <c r="B29" s="141" t="s">
        <v>217</v>
      </c>
      <c r="C29" s="148" t="str">
        <f t="shared" si="0"/>
        <v>00</v>
      </c>
      <c r="D29" s="148" t="str">
        <f t="shared" si="1"/>
        <v>00</v>
      </c>
      <c r="E29" s="148" t="str">
        <f t="shared" si="2"/>
        <v>900</v>
      </c>
      <c r="F29" s="141" t="str">
        <f t="shared" si="3"/>
        <v>8100.02</v>
      </c>
      <c r="G29" s="141" t="s">
        <v>868</v>
      </c>
      <c r="H29" s="163">
        <v>0</v>
      </c>
      <c r="I29" s="163">
        <v>0</v>
      </c>
      <c r="J29" s="163"/>
      <c r="K29" s="163"/>
      <c r="L29" s="163"/>
      <c r="M29" s="163">
        <v>0</v>
      </c>
      <c r="N29" s="139">
        <v>0</v>
      </c>
      <c r="O29" s="139">
        <f t="shared" si="6"/>
        <v>0</v>
      </c>
      <c r="Q29" s="174">
        <v>0</v>
      </c>
      <c r="R29" s="174">
        <v>0</v>
      </c>
      <c r="S29" s="174"/>
      <c r="T29" s="174"/>
      <c r="U29" s="174"/>
      <c r="V29" s="174">
        <v>0</v>
      </c>
      <c r="W29" s="140">
        <v>0</v>
      </c>
      <c r="X29" s="140">
        <f t="shared" si="10"/>
        <v>0</v>
      </c>
      <c r="Z29" s="172">
        <v>0</v>
      </c>
      <c r="AA29" s="172">
        <v>0</v>
      </c>
      <c r="AB29" s="172"/>
      <c r="AC29" s="172"/>
      <c r="AD29" s="172"/>
      <c r="AE29" s="172">
        <v>0</v>
      </c>
      <c r="AF29" s="172">
        <v>0</v>
      </c>
      <c r="AG29" s="172">
        <f t="shared" si="7"/>
        <v>0</v>
      </c>
      <c r="AI29" s="168">
        <f>IFERROR(VLOOKUP(B29,[2]rptBudgetaryBudgetCrossOrganiza!$A$1:$M$744,4,FALSE),"0")</f>
        <v>0</v>
      </c>
      <c r="AJ29" s="168">
        <f>IFERROR(VLOOKUP(B29,[2]rptBudgetaryBudgetCrossOrganiza!$A$1:$M$744,6,FALSE),"0")</f>
        <v>0</v>
      </c>
      <c r="AK29" s="170">
        <f t="shared" si="4"/>
        <v>0</v>
      </c>
      <c r="AL29" s="170">
        <f>IFERROR(VLOOKUP(B29,[3]rptBudgetaryBudgetCrossOrganiza!$A$11516:$O$12569,13,FALSE),"0")</f>
        <v>0</v>
      </c>
      <c r="AM29" s="170"/>
      <c r="AN29" s="170"/>
      <c r="AO29" s="170"/>
      <c r="AP29" s="170"/>
      <c r="AQ29" s="170">
        <f t="shared" si="8"/>
        <v>0</v>
      </c>
      <c r="AS29" s="140"/>
      <c r="AT29" s="140"/>
      <c r="AU29" s="140"/>
      <c r="AV29" s="140"/>
      <c r="AW29" s="140"/>
      <c r="AX29" s="140"/>
      <c r="AY29" s="140"/>
      <c r="AZ29" s="140">
        <f t="shared" si="9"/>
        <v>0</v>
      </c>
    </row>
    <row r="30" spans="1:52" x14ac:dyDescent="0.2">
      <c r="A30" s="190">
        <v>8</v>
      </c>
      <c r="B30" s="141" t="s">
        <v>218</v>
      </c>
      <c r="C30" s="148" t="str">
        <f t="shared" si="0"/>
        <v>00</v>
      </c>
      <c r="D30" s="148" t="str">
        <f t="shared" si="1"/>
        <v>00</v>
      </c>
      <c r="E30" s="148" t="str">
        <f t="shared" si="2"/>
        <v>900</v>
      </c>
      <c r="F30" s="141" t="str">
        <f t="shared" si="3"/>
        <v>8100.03</v>
      </c>
      <c r="G30" s="141" t="s">
        <v>869</v>
      </c>
      <c r="H30" s="163">
        <v>0</v>
      </c>
      <c r="I30" s="163">
        <v>0</v>
      </c>
      <c r="J30" s="163"/>
      <c r="K30" s="163"/>
      <c r="L30" s="163"/>
      <c r="M30" s="163">
        <v>0</v>
      </c>
      <c r="N30" s="139">
        <v>0</v>
      </c>
      <c r="O30" s="139">
        <f t="shared" si="6"/>
        <v>0</v>
      </c>
      <c r="Q30" s="174">
        <v>0</v>
      </c>
      <c r="R30" s="174">
        <v>0</v>
      </c>
      <c r="S30" s="174"/>
      <c r="T30" s="174"/>
      <c r="U30" s="174"/>
      <c r="V30" s="174">
        <v>0</v>
      </c>
      <c r="W30" s="140">
        <v>0</v>
      </c>
      <c r="X30" s="140">
        <f t="shared" si="10"/>
        <v>0</v>
      </c>
      <c r="Z30" s="172">
        <v>0</v>
      </c>
      <c r="AA30" s="172">
        <v>0</v>
      </c>
      <c r="AB30" s="172"/>
      <c r="AC30" s="172"/>
      <c r="AD30" s="172"/>
      <c r="AE30" s="172">
        <v>0</v>
      </c>
      <c r="AF30" s="172">
        <v>0</v>
      </c>
      <c r="AG30" s="172">
        <f t="shared" si="7"/>
        <v>0</v>
      </c>
      <c r="AI30" s="168">
        <f>IFERROR(VLOOKUP(B30,[2]rptBudgetaryBudgetCrossOrganiza!$A$1:$M$744,4,FALSE),"0")</f>
        <v>0</v>
      </c>
      <c r="AJ30" s="168">
        <f>IFERROR(VLOOKUP(B30,[2]rptBudgetaryBudgetCrossOrganiza!$A$1:$M$744,6,FALSE),"0")</f>
        <v>0</v>
      </c>
      <c r="AK30" s="170">
        <f t="shared" si="4"/>
        <v>0</v>
      </c>
      <c r="AL30" s="170">
        <f>IFERROR(VLOOKUP(B30,[3]rptBudgetaryBudgetCrossOrganiza!$A$11516:$O$12569,13,FALSE),"0")</f>
        <v>0</v>
      </c>
      <c r="AM30" s="170"/>
      <c r="AN30" s="170"/>
      <c r="AO30" s="170"/>
      <c r="AP30" s="170"/>
      <c r="AQ30" s="170">
        <f t="shared" si="8"/>
        <v>0</v>
      </c>
      <c r="AS30" s="140"/>
      <c r="AT30" s="140"/>
      <c r="AU30" s="140"/>
      <c r="AV30" s="140"/>
      <c r="AW30" s="140"/>
      <c r="AX30" s="140"/>
      <c r="AY30" s="140"/>
      <c r="AZ30" s="140">
        <f t="shared" si="9"/>
        <v>0</v>
      </c>
    </row>
    <row r="31" spans="1:52" x14ac:dyDescent="0.2">
      <c r="A31" s="190">
        <v>8</v>
      </c>
      <c r="B31" s="141" t="s">
        <v>219</v>
      </c>
      <c r="C31" s="148" t="str">
        <f t="shared" si="0"/>
        <v>00</v>
      </c>
      <c r="D31" s="148" t="str">
        <f t="shared" si="1"/>
        <v>00</v>
      </c>
      <c r="E31" s="148" t="str">
        <f t="shared" si="2"/>
        <v>900</v>
      </c>
      <c r="F31" s="141" t="str">
        <f t="shared" si="3"/>
        <v>8100.04</v>
      </c>
      <c r="G31" s="141" t="s">
        <v>870</v>
      </c>
      <c r="H31" s="163">
        <v>0</v>
      </c>
      <c r="I31" s="163">
        <v>2602605</v>
      </c>
      <c r="J31" s="163"/>
      <c r="K31" s="163"/>
      <c r="L31" s="163"/>
      <c r="M31" s="163">
        <v>0</v>
      </c>
      <c r="N31" s="139">
        <v>0</v>
      </c>
      <c r="O31" s="139">
        <f t="shared" si="6"/>
        <v>-2602605</v>
      </c>
      <c r="Q31" s="174">
        <v>0</v>
      </c>
      <c r="R31" s="174">
        <v>408605</v>
      </c>
      <c r="S31" s="174"/>
      <c r="T31" s="174"/>
      <c r="U31" s="174"/>
      <c r="V31" s="174">
        <v>0</v>
      </c>
      <c r="W31" s="140">
        <v>0</v>
      </c>
      <c r="X31" s="140">
        <f t="shared" si="10"/>
        <v>-408605</v>
      </c>
      <c r="Z31" s="172">
        <v>0</v>
      </c>
      <c r="AA31" s="172">
        <v>2203605</v>
      </c>
      <c r="AB31" s="172"/>
      <c r="AC31" s="172"/>
      <c r="AD31" s="172"/>
      <c r="AE31" s="172">
        <v>402800.41</v>
      </c>
      <c r="AF31" s="172">
        <v>402800.41</v>
      </c>
      <c r="AG31" s="172">
        <f t="shared" si="7"/>
        <v>-1800804.59</v>
      </c>
      <c r="AI31" s="168">
        <f>IFERROR(VLOOKUP(B31,[2]rptBudgetaryBudgetCrossOrganiza!$A$1:$M$744,4,FALSE),"0")</f>
        <v>890700</v>
      </c>
      <c r="AJ31" s="168">
        <f>IFERROR(VLOOKUP(B31,[2]rptBudgetaryBudgetCrossOrganiza!$A$1:$M$744,6,FALSE),"0")</f>
        <v>890700</v>
      </c>
      <c r="AK31" s="170">
        <f t="shared" si="4"/>
        <v>890700</v>
      </c>
      <c r="AL31" s="170">
        <f>IFERROR(VLOOKUP(B31,[3]rptBudgetaryBudgetCrossOrganiza!$A$11516:$O$12569,13,FALSE),"0")</f>
        <v>141892.34</v>
      </c>
      <c r="AM31" s="170"/>
      <c r="AN31" s="170"/>
      <c r="AO31" s="170"/>
      <c r="AP31" s="170"/>
      <c r="AQ31" s="170">
        <f t="shared" si="8"/>
        <v>-890700</v>
      </c>
      <c r="AS31" s="140"/>
      <c r="AT31" s="140"/>
      <c r="AU31" s="140"/>
      <c r="AV31" s="140"/>
      <c r="AW31" s="140"/>
      <c r="AX31" s="140"/>
      <c r="AY31" s="140"/>
      <c r="AZ31" s="140">
        <f t="shared" si="9"/>
        <v>0</v>
      </c>
    </row>
    <row r="32" spans="1:52" x14ac:dyDescent="0.2">
      <c r="A32" s="190">
        <v>8</v>
      </c>
      <c r="B32" s="141" t="s">
        <v>220</v>
      </c>
      <c r="C32" s="148" t="str">
        <f t="shared" si="0"/>
        <v>00</v>
      </c>
      <c r="D32" s="148" t="str">
        <f t="shared" si="1"/>
        <v>00</v>
      </c>
      <c r="E32" s="148" t="str">
        <f t="shared" si="2"/>
        <v>900</v>
      </c>
      <c r="F32" s="141" t="str">
        <f t="shared" si="3"/>
        <v>8100.05</v>
      </c>
      <c r="G32" s="141" t="s">
        <v>871</v>
      </c>
      <c r="H32" s="163">
        <v>0</v>
      </c>
      <c r="I32" s="163">
        <v>200000</v>
      </c>
      <c r="J32" s="163"/>
      <c r="K32" s="163"/>
      <c r="L32" s="163"/>
      <c r="M32" s="163">
        <v>0</v>
      </c>
      <c r="N32" s="139">
        <v>0</v>
      </c>
      <c r="O32" s="139">
        <f t="shared" si="6"/>
        <v>-200000</v>
      </c>
      <c r="Q32" s="174">
        <v>0</v>
      </c>
      <c r="R32" s="174">
        <v>0</v>
      </c>
      <c r="S32" s="174"/>
      <c r="T32" s="174"/>
      <c r="U32" s="174"/>
      <c r="V32" s="174">
        <v>0</v>
      </c>
      <c r="W32" s="140">
        <v>0</v>
      </c>
      <c r="X32" s="140">
        <f t="shared" si="10"/>
        <v>0</v>
      </c>
      <c r="Z32" s="172">
        <v>0</v>
      </c>
      <c r="AA32" s="172">
        <v>0</v>
      </c>
      <c r="AB32" s="172"/>
      <c r="AC32" s="172"/>
      <c r="AD32" s="172"/>
      <c r="AE32" s="172">
        <v>0</v>
      </c>
      <c r="AF32" s="172">
        <v>0</v>
      </c>
      <c r="AG32" s="172">
        <f t="shared" si="7"/>
        <v>0</v>
      </c>
      <c r="AI32" s="168">
        <f>IFERROR(VLOOKUP(B32,[2]rptBudgetaryBudgetCrossOrganiza!$A$1:$M$744,4,FALSE),"0")</f>
        <v>0</v>
      </c>
      <c r="AJ32" s="168">
        <f>IFERROR(VLOOKUP(B32,[2]rptBudgetaryBudgetCrossOrganiza!$A$1:$M$744,6,FALSE),"0")</f>
        <v>0</v>
      </c>
      <c r="AK32" s="170">
        <f t="shared" si="4"/>
        <v>0</v>
      </c>
      <c r="AL32" s="170">
        <f>IFERROR(VLOOKUP(B32,[3]rptBudgetaryBudgetCrossOrganiza!$A$11516:$O$12569,13,FALSE),"0")</f>
        <v>0</v>
      </c>
      <c r="AM32" s="170"/>
      <c r="AN32" s="170"/>
      <c r="AO32" s="170"/>
      <c r="AP32" s="170"/>
      <c r="AQ32" s="170">
        <f t="shared" si="8"/>
        <v>0</v>
      </c>
      <c r="AS32" s="140"/>
      <c r="AT32" s="140"/>
      <c r="AU32" s="140"/>
      <c r="AV32" s="140"/>
      <c r="AW32" s="140"/>
      <c r="AX32" s="140"/>
      <c r="AY32" s="140"/>
      <c r="AZ32" s="140">
        <f t="shared" si="9"/>
        <v>0</v>
      </c>
    </row>
    <row r="33" spans="1:52" x14ac:dyDescent="0.2">
      <c r="A33" s="190">
        <v>8</v>
      </c>
      <c r="B33" s="141" t="s">
        <v>221</v>
      </c>
      <c r="C33" s="148" t="str">
        <f t="shared" si="0"/>
        <v>00</v>
      </c>
      <c r="D33" s="148" t="str">
        <f t="shared" si="1"/>
        <v>00</v>
      </c>
      <c r="E33" s="148" t="str">
        <f t="shared" si="2"/>
        <v>900</v>
      </c>
      <c r="F33" s="141" t="str">
        <f t="shared" si="3"/>
        <v>8100.06</v>
      </c>
      <c r="G33" s="141" t="s">
        <v>872</v>
      </c>
      <c r="H33" s="163">
        <v>0</v>
      </c>
      <c r="I33" s="163">
        <v>0</v>
      </c>
      <c r="J33" s="163"/>
      <c r="K33" s="163"/>
      <c r="L33" s="163"/>
      <c r="M33" s="163">
        <v>0</v>
      </c>
      <c r="N33" s="139">
        <v>0</v>
      </c>
      <c r="O33" s="139">
        <f t="shared" si="6"/>
        <v>0</v>
      </c>
      <c r="Q33" s="174">
        <v>0</v>
      </c>
      <c r="R33" s="174">
        <v>0</v>
      </c>
      <c r="S33" s="174"/>
      <c r="T33" s="174"/>
      <c r="U33" s="174"/>
      <c r="V33" s="174">
        <v>0</v>
      </c>
      <c r="W33" s="140">
        <v>0</v>
      </c>
      <c r="X33" s="140">
        <f t="shared" si="10"/>
        <v>0</v>
      </c>
      <c r="Z33" s="172">
        <v>0</v>
      </c>
      <c r="AA33" s="172">
        <v>0</v>
      </c>
      <c r="AB33" s="172"/>
      <c r="AC33" s="172"/>
      <c r="AD33" s="172"/>
      <c r="AE33" s="172">
        <v>0</v>
      </c>
      <c r="AF33" s="172">
        <v>0</v>
      </c>
      <c r="AG33" s="172">
        <f t="shared" si="7"/>
        <v>0</v>
      </c>
      <c r="AI33" s="168">
        <f>IFERROR(VLOOKUP(B33,[2]rptBudgetaryBudgetCrossOrganiza!$A$1:$M$744,4,FALSE),"0")</f>
        <v>0</v>
      </c>
      <c r="AJ33" s="168">
        <f>IFERROR(VLOOKUP(B33,[2]rptBudgetaryBudgetCrossOrganiza!$A$1:$M$744,6,FALSE),"0")</f>
        <v>0</v>
      </c>
      <c r="AK33" s="170">
        <f t="shared" si="4"/>
        <v>0</v>
      </c>
      <c r="AL33" s="170">
        <f>IFERROR(VLOOKUP(B33,[3]rptBudgetaryBudgetCrossOrganiza!$A$11516:$O$12569,13,FALSE),"0")</f>
        <v>0</v>
      </c>
      <c r="AM33" s="170"/>
      <c r="AN33" s="170"/>
      <c r="AO33" s="170"/>
      <c r="AP33" s="170"/>
      <c r="AQ33" s="170">
        <f t="shared" si="8"/>
        <v>0</v>
      </c>
      <c r="AS33" s="140"/>
      <c r="AT33" s="140"/>
      <c r="AU33" s="140"/>
      <c r="AV33" s="140"/>
      <c r="AW33" s="140"/>
      <c r="AX33" s="140"/>
      <c r="AY33" s="140"/>
      <c r="AZ33" s="140">
        <f t="shared" si="9"/>
        <v>0</v>
      </c>
    </row>
    <row r="34" spans="1:52" x14ac:dyDescent="0.2">
      <c r="A34" s="190">
        <v>8</v>
      </c>
      <c r="B34" s="141" t="s">
        <v>222</v>
      </c>
      <c r="C34" s="148" t="str">
        <f t="shared" si="0"/>
        <v>00</v>
      </c>
      <c r="D34" s="148" t="str">
        <f t="shared" si="1"/>
        <v>00</v>
      </c>
      <c r="E34" s="148" t="str">
        <f t="shared" si="2"/>
        <v>900</v>
      </c>
      <c r="F34" s="141" t="str">
        <f t="shared" si="3"/>
        <v>8100.07</v>
      </c>
      <c r="G34" s="141" t="s">
        <v>873</v>
      </c>
      <c r="H34" s="163">
        <v>0</v>
      </c>
      <c r="I34" s="163">
        <v>6783000</v>
      </c>
      <c r="J34" s="163"/>
      <c r="K34" s="163"/>
      <c r="L34" s="163"/>
      <c r="M34" s="163">
        <v>231060.91</v>
      </c>
      <c r="N34" s="139">
        <v>231060.91</v>
      </c>
      <c r="O34" s="139">
        <f t="shared" si="6"/>
        <v>-6551939.0899999999</v>
      </c>
      <c r="Q34" s="174">
        <v>0</v>
      </c>
      <c r="R34" s="174">
        <v>6267540</v>
      </c>
      <c r="S34" s="174"/>
      <c r="T34" s="174"/>
      <c r="U34" s="174"/>
      <c r="V34" s="174">
        <v>5577101.3600000003</v>
      </c>
      <c r="W34" s="140">
        <v>5577101.3600000003</v>
      </c>
      <c r="X34" s="140">
        <f t="shared" si="10"/>
        <v>-690438.63999999966</v>
      </c>
      <c r="Z34" s="172">
        <v>0</v>
      </c>
      <c r="AA34" s="172">
        <v>690440</v>
      </c>
      <c r="AB34" s="172"/>
      <c r="AC34" s="172"/>
      <c r="AD34" s="172"/>
      <c r="AE34" s="172">
        <v>687938.86</v>
      </c>
      <c r="AF34" s="172">
        <v>687938.86</v>
      </c>
      <c r="AG34" s="172">
        <f t="shared" si="7"/>
        <v>-2501.140000000014</v>
      </c>
      <c r="AI34" s="168">
        <f>IFERROR(VLOOKUP(B34,[2]rptBudgetaryBudgetCrossOrganiza!$A$1:$M$744,4,FALSE),"0")</f>
        <v>0</v>
      </c>
      <c r="AJ34" s="168">
        <f>IFERROR(VLOOKUP(B34,[2]rptBudgetaryBudgetCrossOrganiza!$A$1:$M$744,6,FALSE),"0")</f>
        <v>0</v>
      </c>
      <c r="AK34" s="170">
        <f t="shared" si="4"/>
        <v>0</v>
      </c>
      <c r="AL34" s="170">
        <f>IFERROR(VLOOKUP(B34,[3]rptBudgetaryBudgetCrossOrganiza!$A$11516:$O$12569,13,FALSE),"0")</f>
        <v>0</v>
      </c>
      <c r="AM34" s="170"/>
      <c r="AN34" s="170"/>
      <c r="AO34" s="170"/>
      <c r="AP34" s="170"/>
      <c r="AQ34" s="170">
        <f t="shared" si="8"/>
        <v>0</v>
      </c>
      <c r="AS34" s="140"/>
      <c r="AT34" s="140"/>
      <c r="AU34" s="140"/>
      <c r="AV34" s="140"/>
      <c r="AW34" s="140"/>
      <c r="AX34" s="140"/>
      <c r="AY34" s="140"/>
      <c r="AZ34" s="140">
        <f t="shared" si="9"/>
        <v>0</v>
      </c>
    </row>
    <row r="35" spans="1:52" x14ac:dyDescent="0.2">
      <c r="A35" s="190">
        <v>8</v>
      </c>
      <c r="B35" s="141" t="s">
        <v>223</v>
      </c>
      <c r="C35" s="148" t="str">
        <f t="shared" si="0"/>
        <v>00</v>
      </c>
      <c r="D35" s="148" t="str">
        <f t="shared" si="1"/>
        <v>00</v>
      </c>
      <c r="E35" s="148" t="str">
        <f t="shared" si="2"/>
        <v>900</v>
      </c>
      <c r="F35" s="141" t="str">
        <f t="shared" si="3"/>
        <v>8100.08</v>
      </c>
      <c r="G35" s="141" t="s">
        <v>874</v>
      </c>
      <c r="H35" s="163">
        <v>0</v>
      </c>
      <c r="I35" s="163">
        <v>0</v>
      </c>
      <c r="J35" s="163"/>
      <c r="K35" s="163"/>
      <c r="L35" s="163"/>
      <c r="M35" s="163">
        <v>0</v>
      </c>
      <c r="N35" s="139">
        <v>0</v>
      </c>
      <c r="O35" s="139">
        <f t="shared" si="6"/>
        <v>0</v>
      </c>
      <c r="Q35" s="174">
        <v>0</v>
      </c>
      <c r="R35" s="174">
        <v>0</v>
      </c>
      <c r="S35" s="174"/>
      <c r="T35" s="174"/>
      <c r="U35" s="174"/>
      <c r="V35" s="174">
        <v>0</v>
      </c>
      <c r="W35" s="140">
        <v>0</v>
      </c>
      <c r="X35" s="140">
        <f t="shared" si="10"/>
        <v>0</v>
      </c>
      <c r="Z35" s="172">
        <v>0</v>
      </c>
      <c r="AA35" s="172">
        <v>0</v>
      </c>
      <c r="AB35" s="172"/>
      <c r="AC35" s="172"/>
      <c r="AD35" s="172"/>
      <c r="AE35" s="172">
        <v>0</v>
      </c>
      <c r="AF35" s="172">
        <v>0</v>
      </c>
      <c r="AG35" s="172">
        <f t="shared" si="7"/>
        <v>0</v>
      </c>
      <c r="AI35" s="168">
        <f>IFERROR(VLOOKUP(B35,[2]rptBudgetaryBudgetCrossOrganiza!$A$1:$M$744,4,FALSE),"0")</f>
        <v>0</v>
      </c>
      <c r="AJ35" s="168">
        <f>IFERROR(VLOOKUP(B35,[2]rptBudgetaryBudgetCrossOrganiza!$A$1:$M$744,6,FALSE),"0")</f>
        <v>0</v>
      </c>
      <c r="AK35" s="170">
        <f t="shared" si="4"/>
        <v>0</v>
      </c>
      <c r="AL35" s="170">
        <f>IFERROR(VLOOKUP(B35,[3]rptBudgetaryBudgetCrossOrganiza!$A$11516:$O$12569,13,FALSE),"0")</f>
        <v>0</v>
      </c>
      <c r="AM35" s="170"/>
      <c r="AN35" s="170"/>
      <c r="AO35" s="170"/>
      <c r="AP35" s="170"/>
      <c r="AQ35" s="170">
        <f t="shared" si="8"/>
        <v>0</v>
      </c>
      <c r="AS35" s="140"/>
      <c r="AT35" s="140"/>
      <c r="AU35" s="140"/>
      <c r="AV35" s="140"/>
      <c r="AW35" s="140"/>
      <c r="AX35" s="140"/>
      <c r="AY35" s="140"/>
      <c r="AZ35" s="140">
        <f t="shared" si="9"/>
        <v>0</v>
      </c>
    </row>
    <row r="36" spans="1:52" x14ac:dyDescent="0.2">
      <c r="A36" s="190">
        <v>8</v>
      </c>
      <c r="B36" s="141" t="s">
        <v>224</v>
      </c>
      <c r="C36" s="148" t="str">
        <f t="shared" si="0"/>
        <v>00</v>
      </c>
      <c r="D36" s="148" t="str">
        <f t="shared" si="1"/>
        <v>00</v>
      </c>
      <c r="E36" s="148" t="str">
        <f t="shared" si="2"/>
        <v>900</v>
      </c>
      <c r="F36" s="141" t="str">
        <f t="shared" si="3"/>
        <v>8100.09</v>
      </c>
      <c r="G36" s="141" t="s">
        <v>875</v>
      </c>
      <c r="H36" s="163">
        <v>0</v>
      </c>
      <c r="I36" s="163">
        <v>0</v>
      </c>
      <c r="J36" s="163"/>
      <c r="K36" s="163"/>
      <c r="L36" s="163"/>
      <c r="M36" s="163">
        <v>0</v>
      </c>
      <c r="N36" s="139">
        <v>0</v>
      </c>
      <c r="O36" s="139">
        <f t="shared" si="6"/>
        <v>0</v>
      </c>
      <c r="Q36" s="174">
        <v>0</v>
      </c>
      <c r="R36" s="174">
        <v>0</v>
      </c>
      <c r="S36" s="174"/>
      <c r="T36" s="174"/>
      <c r="U36" s="174"/>
      <c r="V36" s="174">
        <v>0</v>
      </c>
      <c r="W36" s="140">
        <v>0</v>
      </c>
      <c r="X36" s="140">
        <f t="shared" si="10"/>
        <v>0</v>
      </c>
      <c r="Z36" s="172">
        <v>0</v>
      </c>
      <c r="AA36" s="172">
        <v>0</v>
      </c>
      <c r="AB36" s="172"/>
      <c r="AC36" s="172"/>
      <c r="AD36" s="172"/>
      <c r="AE36" s="172">
        <v>0</v>
      </c>
      <c r="AF36" s="172">
        <v>0</v>
      </c>
      <c r="AG36" s="172">
        <f t="shared" si="7"/>
        <v>0</v>
      </c>
      <c r="AI36" s="168">
        <f>IFERROR(VLOOKUP(B36,[2]rptBudgetaryBudgetCrossOrganiza!$A$1:$M$744,4,FALSE),"0")</f>
        <v>0</v>
      </c>
      <c r="AJ36" s="168">
        <f>IFERROR(VLOOKUP(B36,[2]rptBudgetaryBudgetCrossOrganiza!$A$1:$M$744,6,FALSE),"0")</f>
        <v>0</v>
      </c>
      <c r="AK36" s="170">
        <f t="shared" si="4"/>
        <v>0</v>
      </c>
      <c r="AL36" s="170">
        <f>IFERROR(VLOOKUP(B36,[3]rptBudgetaryBudgetCrossOrganiza!$A$11516:$O$12569,13,FALSE),"0")</f>
        <v>0</v>
      </c>
      <c r="AM36" s="170"/>
      <c r="AN36" s="170"/>
      <c r="AO36" s="170"/>
      <c r="AP36" s="170"/>
      <c r="AQ36" s="170">
        <f t="shared" si="8"/>
        <v>0</v>
      </c>
      <c r="AS36" s="140"/>
      <c r="AT36" s="140"/>
      <c r="AU36" s="140"/>
      <c r="AV36" s="140"/>
      <c r="AW36" s="140"/>
      <c r="AX36" s="140"/>
      <c r="AY36" s="140"/>
      <c r="AZ36" s="140">
        <f t="shared" si="9"/>
        <v>0</v>
      </c>
    </row>
    <row r="37" spans="1:52" x14ac:dyDescent="0.2">
      <c r="A37" s="190">
        <v>8</v>
      </c>
      <c r="B37" s="141" t="s">
        <v>225</v>
      </c>
      <c r="C37" s="148" t="str">
        <f t="shared" si="0"/>
        <v>00</v>
      </c>
      <c r="D37" s="148" t="str">
        <f t="shared" si="1"/>
        <v>00</v>
      </c>
      <c r="E37" s="148" t="str">
        <f t="shared" si="2"/>
        <v>900</v>
      </c>
      <c r="F37" s="141" t="str">
        <f t="shared" si="3"/>
        <v>8100.10</v>
      </c>
      <c r="G37" s="141" t="s">
        <v>876</v>
      </c>
      <c r="H37" s="163">
        <v>0</v>
      </c>
      <c r="I37" s="163">
        <v>390705</v>
      </c>
      <c r="J37" s="163"/>
      <c r="K37" s="163"/>
      <c r="L37" s="163"/>
      <c r="M37" s="163">
        <v>245026.22</v>
      </c>
      <c r="N37" s="139">
        <v>245026.22</v>
      </c>
      <c r="O37" s="139">
        <f t="shared" si="6"/>
        <v>-145678.78</v>
      </c>
      <c r="Q37" s="174">
        <v>0</v>
      </c>
      <c r="R37" s="174">
        <v>0</v>
      </c>
      <c r="S37" s="174"/>
      <c r="T37" s="174"/>
      <c r="U37" s="174"/>
      <c r="V37" s="174">
        <v>0</v>
      </c>
      <c r="W37" s="140">
        <v>0</v>
      </c>
      <c r="X37" s="140">
        <f t="shared" si="10"/>
        <v>0</v>
      </c>
      <c r="Z37" s="172">
        <v>0</v>
      </c>
      <c r="AA37" s="172">
        <v>0</v>
      </c>
      <c r="AB37" s="172"/>
      <c r="AC37" s="172"/>
      <c r="AD37" s="172"/>
      <c r="AE37" s="172">
        <v>0</v>
      </c>
      <c r="AF37" s="172">
        <v>0</v>
      </c>
      <c r="AG37" s="172">
        <f t="shared" si="7"/>
        <v>0</v>
      </c>
      <c r="AI37" s="168">
        <f>IFERROR(VLOOKUP(B37,[2]rptBudgetaryBudgetCrossOrganiza!$A$1:$M$744,4,FALSE),"0")</f>
        <v>0</v>
      </c>
      <c r="AJ37" s="168">
        <f>IFERROR(VLOOKUP(B37,[2]rptBudgetaryBudgetCrossOrganiza!$A$1:$M$744,6,FALSE),"0")</f>
        <v>0</v>
      </c>
      <c r="AK37" s="170">
        <f t="shared" si="4"/>
        <v>0</v>
      </c>
      <c r="AL37" s="170">
        <f>IFERROR(VLOOKUP(B37,[3]rptBudgetaryBudgetCrossOrganiza!$A$11516:$O$12569,13,FALSE),"0")</f>
        <v>0</v>
      </c>
      <c r="AM37" s="170"/>
      <c r="AN37" s="170"/>
      <c r="AO37" s="170"/>
      <c r="AP37" s="170"/>
      <c r="AQ37" s="170">
        <f t="shared" si="8"/>
        <v>0</v>
      </c>
      <c r="AS37" s="140"/>
      <c r="AT37" s="140"/>
      <c r="AU37" s="140"/>
      <c r="AV37" s="140"/>
      <c r="AW37" s="140"/>
      <c r="AX37" s="140"/>
      <c r="AY37" s="140"/>
      <c r="AZ37" s="140">
        <f t="shared" si="9"/>
        <v>0</v>
      </c>
    </row>
    <row r="38" spans="1:52" x14ac:dyDescent="0.2">
      <c r="A38" s="190">
        <v>8</v>
      </c>
      <c r="B38" s="141" t="s">
        <v>226</v>
      </c>
      <c r="C38" s="148" t="str">
        <f t="shared" si="0"/>
        <v>00</v>
      </c>
      <c r="D38" s="148" t="str">
        <f t="shared" si="1"/>
        <v>00</v>
      </c>
      <c r="E38" s="148" t="str">
        <f t="shared" si="2"/>
        <v>900</v>
      </c>
      <c r="F38" s="141" t="str">
        <f t="shared" si="3"/>
        <v>8100.13</v>
      </c>
      <c r="G38" s="141" t="s">
        <v>877</v>
      </c>
      <c r="H38" s="163">
        <v>0</v>
      </c>
      <c r="I38" s="163">
        <v>0</v>
      </c>
      <c r="J38" s="163"/>
      <c r="K38" s="163"/>
      <c r="L38" s="163"/>
      <c r="M38" s="163">
        <v>0</v>
      </c>
      <c r="N38" s="139">
        <v>0</v>
      </c>
      <c r="O38" s="139">
        <f t="shared" si="6"/>
        <v>0</v>
      </c>
      <c r="Q38" s="174">
        <v>0</v>
      </c>
      <c r="R38" s="174">
        <v>0</v>
      </c>
      <c r="S38" s="174"/>
      <c r="T38" s="174"/>
      <c r="U38" s="174"/>
      <c r="V38" s="174">
        <v>0</v>
      </c>
      <c r="W38" s="140">
        <v>0</v>
      </c>
      <c r="X38" s="140">
        <f t="shared" si="10"/>
        <v>0</v>
      </c>
      <c r="Z38" s="172">
        <v>0</v>
      </c>
      <c r="AA38" s="172">
        <v>0</v>
      </c>
      <c r="AB38" s="172"/>
      <c r="AC38" s="172"/>
      <c r="AD38" s="172"/>
      <c r="AE38" s="172">
        <v>0</v>
      </c>
      <c r="AF38" s="172">
        <v>0</v>
      </c>
      <c r="AG38" s="172">
        <f t="shared" si="7"/>
        <v>0</v>
      </c>
      <c r="AI38" s="168">
        <f>IFERROR(VLOOKUP(B38,[2]rptBudgetaryBudgetCrossOrganiza!$A$1:$M$744,4,FALSE),"0")</f>
        <v>0</v>
      </c>
      <c r="AJ38" s="168">
        <f>IFERROR(VLOOKUP(B38,[2]rptBudgetaryBudgetCrossOrganiza!$A$1:$M$744,6,FALSE),"0")</f>
        <v>0</v>
      </c>
      <c r="AK38" s="170">
        <f t="shared" si="4"/>
        <v>0</v>
      </c>
      <c r="AL38" s="170">
        <f>IFERROR(VLOOKUP(B38,[3]rptBudgetaryBudgetCrossOrganiza!$A$11516:$O$12569,13,FALSE),"0")</f>
        <v>0</v>
      </c>
      <c r="AM38" s="170"/>
      <c r="AN38" s="170"/>
      <c r="AO38" s="170"/>
      <c r="AP38" s="170"/>
      <c r="AQ38" s="170">
        <f t="shared" si="8"/>
        <v>0</v>
      </c>
      <c r="AS38" s="140"/>
      <c r="AT38" s="140"/>
      <c r="AU38" s="140"/>
      <c r="AV38" s="140"/>
      <c r="AW38" s="140"/>
      <c r="AX38" s="140"/>
      <c r="AY38" s="140"/>
      <c r="AZ38" s="140">
        <f t="shared" si="9"/>
        <v>0</v>
      </c>
    </row>
    <row r="39" spans="1:52" x14ac:dyDescent="0.2">
      <c r="A39" s="190">
        <v>8</v>
      </c>
      <c r="B39" s="141" t="s">
        <v>227</v>
      </c>
      <c r="C39" s="148" t="str">
        <f t="shared" si="0"/>
        <v>00</v>
      </c>
      <c r="D39" s="148" t="str">
        <f t="shared" si="1"/>
        <v>00</v>
      </c>
      <c r="E39" s="148" t="str">
        <f t="shared" si="2"/>
        <v>900</v>
      </c>
      <c r="F39" s="141" t="str">
        <f t="shared" si="3"/>
        <v>8100.14</v>
      </c>
      <c r="G39" s="141" t="s">
        <v>878</v>
      </c>
      <c r="H39" s="163">
        <v>0</v>
      </c>
      <c r="I39" s="163">
        <v>0</v>
      </c>
      <c r="J39" s="163"/>
      <c r="K39" s="163"/>
      <c r="L39" s="163"/>
      <c r="M39" s="163">
        <v>0</v>
      </c>
      <c r="N39" s="139">
        <v>0</v>
      </c>
      <c r="O39" s="139">
        <f t="shared" ref="O39:O70" si="11">N39-I39</f>
        <v>0</v>
      </c>
      <c r="Q39" s="174">
        <v>0</v>
      </c>
      <c r="R39" s="174">
        <v>0</v>
      </c>
      <c r="S39" s="174"/>
      <c r="T39" s="174"/>
      <c r="U39" s="174"/>
      <c r="V39" s="174">
        <v>0</v>
      </c>
      <c r="W39" s="140">
        <v>0</v>
      </c>
      <c r="X39" s="140">
        <f t="shared" ref="X39:X70" si="12">W39-R39</f>
        <v>0</v>
      </c>
      <c r="Z39" s="172">
        <v>0</v>
      </c>
      <c r="AA39" s="172">
        <v>0</v>
      </c>
      <c r="AB39" s="172"/>
      <c r="AC39" s="172"/>
      <c r="AD39" s="172"/>
      <c r="AE39" s="172">
        <v>0</v>
      </c>
      <c r="AF39" s="172">
        <v>0</v>
      </c>
      <c r="AG39" s="172">
        <f t="shared" ref="AG39:AG70" si="13">AF39-AA39</f>
        <v>0</v>
      </c>
      <c r="AI39" s="168">
        <f>IFERROR(VLOOKUP(B39,[2]rptBudgetaryBudgetCrossOrganiza!$A$1:$M$744,4,FALSE),"0")</f>
        <v>0</v>
      </c>
      <c r="AJ39" s="168">
        <f>IFERROR(VLOOKUP(B39,[2]rptBudgetaryBudgetCrossOrganiza!$A$1:$M$744,6,FALSE),"0")</f>
        <v>0</v>
      </c>
      <c r="AK39" s="170">
        <f t="shared" si="4"/>
        <v>0</v>
      </c>
      <c r="AL39" s="170">
        <f>IFERROR(VLOOKUP(B39,[3]rptBudgetaryBudgetCrossOrganiza!$A$11516:$O$12569,13,FALSE),"0")</f>
        <v>0</v>
      </c>
      <c r="AM39" s="170"/>
      <c r="AN39" s="170"/>
      <c r="AO39" s="170"/>
      <c r="AP39" s="170"/>
      <c r="AQ39" s="170">
        <f t="shared" ref="AQ39:AQ70" si="14">AP39-AJ39</f>
        <v>0</v>
      </c>
      <c r="AS39" s="140"/>
      <c r="AT39" s="140"/>
      <c r="AU39" s="140"/>
      <c r="AV39" s="140"/>
      <c r="AW39" s="140"/>
      <c r="AX39" s="140"/>
      <c r="AY39" s="140"/>
      <c r="AZ39" s="140">
        <f t="shared" ref="AZ39:AZ70" si="15">AY39-AT39</f>
        <v>0</v>
      </c>
    </row>
    <row r="40" spans="1:52" x14ac:dyDescent="0.2">
      <c r="A40" s="190">
        <v>8</v>
      </c>
      <c r="B40" s="141" t="s">
        <v>228</v>
      </c>
      <c r="C40" s="148" t="str">
        <f t="shared" si="0"/>
        <v>00</v>
      </c>
      <c r="D40" s="148" t="str">
        <f t="shared" si="1"/>
        <v>00</v>
      </c>
      <c r="E40" s="148" t="str">
        <f t="shared" si="2"/>
        <v>900</v>
      </c>
      <c r="F40" s="141" t="str">
        <f t="shared" si="3"/>
        <v>8100.15</v>
      </c>
      <c r="G40" s="141" t="s">
        <v>879</v>
      </c>
      <c r="H40" s="163">
        <v>0</v>
      </c>
      <c r="I40" s="163">
        <v>0</v>
      </c>
      <c r="J40" s="163"/>
      <c r="K40" s="163"/>
      <c r="L40" s="163"/>
      <c r="M40" s="163">
        <v>0</v>
      </c>
      <c r="N40" s="139">
        <v>0</v>
      </c>
      <c r="O40" s="139">
        <f t="shared" si="11"/>
        <v>0</v>
      </c>
      <c r="Q40" s="174">
        <v>0</v>
      </c>
      <c r="R40" s="174">
        <v>0</v>
      </c>
      <c r="S40" s="174"/>
      <c r="T40" s="174"/>
      <c r="U40" s="174"/>
      <c r="V40" s="174">
        <v>0</v>
      </c>
      <c r="W40" s="140">
        <v>0</v>
      </c>
      <c r="X40" s="140">
        <f t="shared" si="12"/>
        <v>0</v>
      </c>
      <c r="Z40" s="172">
        <v>0</v>
      </c>
      <c r="AA40" s="172">
        <v>735000</v>
      </c>
      <c r="AB40" s="172"/>
      <c r="AC40" s="172"/>
      <c r="AD40" s="172"/>
      <c r="AE40" s="172">
        <v>0</v>
      </c>
      <c r="AF40" s="172">
        <v>0</v>
      </c>
      <c r="AG40" s="172">
        <f t="shared" si="13"/>
        <v>-735000</v>
      </c>
      <c r="AI40" s="168">
        <f>IFERROR(VLOOKUP(B40,[2]rptBudgetaryBudgetCrossOrganiza!$A$1:$M$744,4,FALSE),"0")</f>
        <v>580000</v>
      </c>
      <c r="AJ40" s="168">
        <f>IFERROR(VLOOKUP(B40,[2]rptBudgetaryBudgetCrossOrganiza!$A$1:$M$744,6,FALSE),"0")</f>
        <v>580000</v>
      </c>
      <c r="AK40" s="170">
        <f t="shared" si="4"/>
        <v>580000</v>
      </c>
      <c r="AL40" s="170">
        <f>IFERROR(VLOOKUP(B40,[3]rptBudgetaryBudgetCrossOrganiza!$A$11516:$O$12569,13,FALSE),"0")</f>
        <v>0</v>
      </c>
      <c r="AM40" s="170"/>
      <c r="AN40" s="170"/>
      <c r="AO40" s="170"/>
      <c r="AP40" s="170"/>
      <c r="AQ40" s="170">
        <f t="shared" si="14"/>
        <v>-580000</v>
      </c>
      <c r="AS40" s="140"/>
      <c r="AT40" s="140"/>
      <c r="AU40" s="140"/>
      <c r="AV40" s="140"/>
      <c r="AW40" s="140"/>
      <c r="AX40" s="140"/>
      <c r="AY40" s="140"/>
      <c r="AZ40" s="140">
        <f t="shared" si="15"/>
        <v>0</v>
      </c>
    </row>
    <row r="41" spans="1:52" x14ac:dyDescent="0.2">
      <c r="A41" s="190">
        <v>8</v>
      </c>
      <c r="B41" s="141" t="s">
        <v>229</v>
      </c>
      <c r="C41" s="148" t="str">
        <f t="shared" si="0"/>
        <v>00</v>
      </c>
      <c r="D41" s="148" t="str">
        <f t="shared" si="1"/>
        <v>00</v>
      </c>
      <c r="E41" s="148" t="str">
        <f t="shared" si="2"/>
        <v>900</v>
      </c>
      <c r="F41" s="141" t="str">
        <f t="shared" si="3"/>
        <v>8100.16</v>
      </c>
      <c r="G41" s="141" t="s">
        <v>880</v>
      </c>
      <c r="H41" s="163">
        <v>0</v>
      </c>
      <c r="I41" s="163">
        <v>2000000</v>
      </c>
      <c r="J41" s="163"/>
      <c r="K41" s="163"/>
      <c r="L41" s="163"/>
      <c r="M41" s="163">
        <v>0</v>
      </c>
      <c r="N41" s="139">
        <v>0</v>
      </c>
      <c r="O41" s="139">
        <f t="shared" si="11"/>
        <v>-2000000</v>
      </c>
      <c r="Q41" s="174">
        <v>0</v>
      </c>
      <c r="R41" s="174">
        <v>0</v>
      </c>
      <c r="S41" s="174"/>
      <c r="T41" s="174"/>
      <c r="U41" s="174"/>
      <c r="V41" s="174">
        <v>0</v>
      </c>
      <c r="W41" s="140">
        <v>0</v>
      </c>
      <c r="X41" s="140">
        <f t="shared" si="12"/>
        <v>0</v>
      </c>
      <c r="Z41" s="172">
        <v>0</v>
      </c>
      <c r="AA41" s="172">
        <v>0</v>
      </c>
      <c r="AB41" s="172"/>
      <c r="AC41" s="172"/>
      <c r="AD41" s="172"/>
      <c r="AE41" s="172">
        <v>0</v>
      </c>
      <c r="AF41" s="172">
        <v>0</v>
      </c>
      <c r="AG41" s="172">
        <f t="shared" si="13"/>
        <v>0</v>
      </c>
      <c r="AI41" s="168">
        <f>IFERROR(VLOOKUP(B41,[2]rptBudgetaryBudgetCrossOrganiza!$A$1:$M$744,4,FALSE),"0")</f>
        <v>0</v>
      </c>
      <c r="AJ41" s="168">
        <f>IFERROR(VLOOKUP(B41,[2]rptBudgetaryBudgetCrossOrganiza!$A$1:$M$744,6,FALSE),"0")</f>
        <v>0</v>
      </c>
      <c r="AK41" s="170">
        <f t="shared" si="4"/>
        <v>0</v>
      </c>
      <c r="AL41" s="170">
        <f>IFERROR(VLOOKUP(B41,[3]rptBudgetaryBudgetCrossOrganiza!$A$11516:$O$12569,13,FALSE),"0")</f>
        <v>0</v>
      </c>
      <c r="AM41" s="170"/>
      <c r="AN41" s="170"/>
      <c r="AO41" s="170"/>
      <c r="AP41" s="170"/>
      <c r="AQ41" s="170">
        <f t="shared" si="14"/>
        <v>0</v>
      </c>
      <c r="AS41" s="140"/>
      <c r="AT41" s="140"/>
      <c r="AU41" s="140"/>
      <c r="AV41" s="140"/>
      <c r="AW41" s="140"/>
      <c r="AX41" s="140"/>
      <c r="AY41" s="140"/>
      <c r="AZ41" s="140">
        <f t="shared" si="15"/>
        <v>0</v>
      </c>
    </row>
    <row r="42" spans="1:52" x14ac:dyDescent="0.2">
      <c r="A42" s="190">
        <v>8</v>
      </c>
      <c r="B42" s="141" t="s">
        <v>230</v>
      </c>
      <c r="C42" s="148" t="str">
        <f t="shared" si="0"/>
        <v>00</v>
      </c>
      <c r="D42" s="148" t="str">
        <f t="shared" si="1"/>
        <v>00</v>
      </c>
      <c r="E42" s="148" t="str">
        <f t="shared" si="2"/>
        <v>900</v>
      </c>
      <c r="F42" s="141" t="str">
        <f t="shared" si="3"/>
        <v>8100.17</v>
      </c>
      <c r="G42" s="141" t="s">
        <v>881</v>
      </c>
      <c r="H42" s="163">
        <v>0</v>
      </c>
      <c r="I42" s="163">
        <v>2175000</v>
      </c>
      <c r="J42" s="163"/>
      <c r="K42" s="163"/>
      <c r="L42" s="163"/>
      <c r="M42" s="163">
        <v>0</v>
      </c>
      <c r="N42" s="139">
        <v>0</v>
      </c>
      <c r="O42" s="139">
        <f t="shared" si="11"/>
        <v>-2175000</v>
      </c>
      <c r="Q42" s="174">
        <v>0</v>
      </c>
      <c r="R42" s="174">
        <v>1447500</v>
      </c>
      <c r="S42" s="174"/>
      <c r="T42" s="174"/>
      <c r="U42" s="174"/>
      <c r="V42" s="174">
        <v>28008.49</v>
      </c>
      <c r="W42" s="140">
        <v>28008.49</v>
      </c>
      <c r="X42" s="140">
        <f t="shared" si="12"/>
        <v>-1419491.51</v>
      </c>
      <c r="Z42" s="172">
        <v>0</v>
      </c>
      <c r="AA42" s="172">
        <v>1510495</v>
      </c>
      <c r="AB42" s="172"/>
      <c r="AC42" s="172"/>
      <c r="AD42" s="172"/>
      <c r="AE42" s="172">
        <v>93665.59</v>
      </c>
      <c r="AF42" s="172">
        <v>93665.59</v>
      </c>
      <c r="AG42" s="172">
        <f t="shared" si="13"/>
        <v>-1416829.41</v>
      </c>
      <c r="AI42" s="168">
        <f>IFERROR(VLOOKUP(B42,[2]rptBudgetaryBudgetCrossOrganiza!$A$1:$M$744,4,FALSE),"0")</f>
        <v>0</v>
      </c>
      <c r="AJ42" s="168">
        <f>IFERROR(VLOOKUP(B42,[2]rptBudgetaryBudgetCrossOrganiza!$A$1:$M$744,6,FALSE),"0")</f>
        <v>0</v>
      </c>
      <c r="AK42" s="170">
        <f t="shared" si="4"/>
        <v>0</v>
      </c>
      <c r="AL42" s="170">
        <f>IFERROR(VLOOKUP(B42,[3]rptBudgetaryBudgetCrossOrganiza!$A$11516:$O$12569,13,FALSE),"0")</f>
        <v>1097.25</v>
      </c>
      <c r="AM42" s="170"/>
      <c r="AN42" s="170"/>
      <c r="AO42" s="170"/>
      <c r="AP42" s="170"/>
      <c r="AQ42" s="170">
        <f t="shared" si="14"/>
        <v>0</v>
      </c>
      <c r="AS42" s="140"/>
      <c r="AT42" s="140"/>
      <c r="AU42" s="140"/>
      <c r="AV42" s="140"/>
      <c r="AW42" s="140"/>
      <c r="AX42" s="140"/>
      <c r="AY42" s="140"/>
      <c r="AZ42" s="140">
        <f t="shared" si="15"/>
        <v>0</v>
      </c>
    </row>
    <row r="43" spans="1:52" x14ac:dyDescent="0.2">
      <c r="A43" s="190">
        <v>8</v>
      </c>
      <c r="B43" s="141" t="s">
        <v>231</v>
      </c>
      <c r="C43" s="148" t="str">
        <f t="shared" si="0"/>
        <v>00</v>
      </c>
      <c r="D43" s="148" t="str">
        <f t="shared" si="1"/>
        <v>00</v>
      </c>
      <c r="E43" s="148" t="str">
        <f t="shared" si="2"/>
        <v>900</v>
      </c>
      <c r="F43" s="141" t="str">
        <f t="shared" si="3"/>
        <v>8100.18</v>
      </c>
      <c r="G43" s="141" t="s">
        <v>882</v>
      </c>
      <c r="H43" s="163">
        <v>0</v>
      </c>
      <c r="I43" s="163">
        <v>0</v>
      </c>
      <c r="J43" s="163"/>
      <c r="K43" s="163"/>
      <c r="L43" s="163"/>
      <c r="M43" s="163">
        <v>0</v>
      </c>
      <c r="N43" s="139">
        <v>0</v>
      </c>
      <c r="O43" s="139">
        <f t="shared" si="11"/>
        <v>0</v>
      </c>
      <c r="Q43" s="174">
        <v>0</v>
      </c>
      <c r="R43" s="174">
        <v>0</v>
      </c>
      <c r="S43" s="174"/>
      <c r="T43" s="174"/>
      <c r="U43" s="174"/>
      <c r="V43" s="174">
        <v>0</v>
      </c>
      <c r="W43" s="140">
        <v>0</v>
      </c>
      <c r="X43" s="140">
        <f t="shared" si="12"/>
        <v>0</v>
      </c>
      <c r="Z43" s="172">
        <v>0</v>
      </c>
      <c r="AA43" s="172">
        <v>0</v>
      </c>
      <c r="AB43" s="172"/>
      <c r="AC43" s="172"/>
      <c r="AD43" s="172"/>
      <c r="AE43" s="172">
        <v>0</v>
      </c>
      <c r="AF43" s="172">
        <v>0</v>
      </c>
      <c r="AG43" s="172">
        <f t="shared" si="13"/>
        <v>0</v>
      </c>
      <c r="AI43" s="168">
        <f>IFERROR(VLOOKUP(B43,[2]rptBudgetaryBudgetCrossOrganiza!$A$1:$M$744,4,FALSE),"0")</f>
        <v>0</v>
      </c>
      <c r="AJ43" s="168">
        <f>IFERROR(VLOOKUP(B43,[2]rptBudgetaryBudgetCrossOrganiza!$A$1:$M$744,6,FALSE),"0")</f>
        <v>0</v>
      </c>
      <c r="AK43" s="170">
        <f t="shared" si="4"/>
        <v>0</v>
      </c>
      <c r="AL43" s="170">
        <f>IFERROR(VLOOKUP(B43,[3]rptBudgetaryBudgetCrossOrganiza!$A$11516:$O$12569,13,FALSE),"0")</f>
        <v>0</v>
      </c>
      <c r="AM43" s="170"/>
      <c r="AN43" s="170"/>
      <c r="AO43" s="170"/>
      <c r="AP43" s="170"/>
      <c r="AQ43" s="170">
        <f t="shared" si="14"/>
        <v>0</v>
      </c>
      <c r="AS43" s="140"/>
      <c r="AT43" s="140"/>
      <c r="AU43" s="140"/>
      <c r="AV43" s="140"/>
      <c r="AW43" s="140"/>
      <c r="AX43" s="140"/>
      <c r="AY43" s="140"/>
      <c r="AZ43" s="140">
        <f t="shared" si="15"/>
        <v>0</v>
      </c>
    </row>
    <row r="44" spans="1:52" x14ac:dyDescent="0.2">
      <c r="A44" s="190">
        <v>8</v>
      </c>
      <c r="B44" s="141" t="s">
        <v>232</v>
      </c>
      <c r="C44" s="148" t="str">
        <f t="shared" si="0"/>
        <v>00</v>
      </c>
      <c r="D44" s="148" t="str">
        <f t="shared" si="1"/>
        <v>00</v>
      </c>
      <c r="E44" s="148" t="str">
        <f t="shared" si="2"/>
        <v>900</v>
      </c>
      <c r="F44" s="141" t="str">
        <f t="shared" si="3"/>
        <v>8100.19</v>
      </c>
      <c r="G44" s="141" t="s">
        <v>883</v>
      </c>
      <c r="H44" s="163">
        <v>0</v>
      </c>
      <c r="I44" s="163">
        <v>0</v>
      </c>
      <c r="J44" s="163"/>
      <c r="K44" s="163"/>
      <c r="L44" s="163"/>
      <c r="M44" s="163">
        <v>0</v>
      </c>
      <c r="N44" s="139">
        <v>0</v>
      </c>
      <c r="O44" s="139">
        <f t="shared" si="11"/>
        <v>0</v>
      </c>
      <c r="Q44" s="174">
        <v>0</v>
      </c>
      <c r="R44" s="174">
        <v>0</v>
      </c>
      <c r="S44" s="174"/>
      <c r="T44" s="174"/>
      <c r="U44" s="174"/>
      <c r="V44" s="174">
        <v>0</v>
      </c>
      <c r="W44" s="140">
        <v>0</v>
      </c>
      <c r="X44" s="140">
        <f t="shared" si="12"/>
        <v>0</v>
      </c>
      <c r="Z44" s="172">
        <v>0</v>
      </c>
      <c r="AA44" s="172">
        <v>0</v>
      </c>
      <c r="AB44" s="172"/>
      <c r="AC44" s="172"/>
      <c r="AD44" s="172"/>
      <c r="AE44" s="172">
        <v>0</v>
      </c>
      <c r="AF44" s="172">
        <v>0</v>
      </c>
      <c r="AG44" s="172">
        <f t="shared" si="13"/>
        <v>0</v>
      </c>
      <c r="AI44" s="168">
        <f>IFERROR(VLOOKUP(B44,[2]rptBudgetaryBudgetCrossOrganiza!$A$1:$M$744,4,FALSE),"0")</f>
        <v>0</v>
      </c>
      <c r="AJ44" s="168">
        <f>IFERROR(VLOOKUP(B44,[2]rptBudgetaryBudgetCrossOrganiza!$A$1:$M$744,6,FALSE),"0")</f>
        <v>0</v>
      </c>
      <c r="AK44" s="170">
        <f t="shared" si="4"/>
        <v>0</v>
      </c>
      <c r="AL44" s="170">
        <f>IFERROR(VLOOKUP(B44,[3]rptBudgetaryBudgetCrossOrganiza!$A$11516:$O$12569,13,FALSE),"0")</f>
        <v>0</v>
      </c>
      <c r="AM44" s="170"/>
      <c r="AN44" s="170"/>
      <c r="AO44" s="170"/>
      <c r="AP44" s="170"/>
      <c r="AQ44" s="170">
        <f t="shared" si="14"/>
        <v>0</v>
      </c>
      <c r="AS44" s="140"/>
      <c r="AT44" s="140"/>
      <c r="AU44" s="140"/>
      <c r="AV44" s="140"/>
      <c r="AW44" s="140"/>
      <c r="AX44" s="140"/>
      <c r="AY44" s="140"/>
      <c r="AZ44" s="140">
        <f t="shared" si="15"/>
        <v>0</v>
      </c>
    </row>
    <row r="45" spans="1:52" x14ac:dyDescent="0.2">
      <c r="A45" s="190">
        <v>8</v>
      </c>
      <c r="B45" s="141" t="s">
        <v>233</v>
      </c>
      <c r="C45" s="148" t="str">
        <f t="shared" si="0"/>
        <v>00</v>
      </c>
      <c r="D45" s="148" t="str">
        <f t="shared" si="1"/>
        <v>00</v>
      </c>
      <c r="E45" s="148" t="str">
        <f t="shared" si="2"/>
        <v>900</v>
      </c>
      <c r="F45" s="141" t="str">
        <f t="shared" si="3"/>
        <v>8100.20</v>
      </c>
      <c r="G45" s="141" t="s">
        <v>884</v>
      </c>
      <c r="H45" s="163">
        <v>0</v>
      </c>
      <c r="I45" s="163">
        <v>0</v>
      </c>
      <c r="J45" s="163"/>
      <c r="K45" s="163"/>
      <c r="L45" s="163"/>
      <c r="M45" s="163">
        <v>0</v>
      </c>
      <c r="N45" s="139">
        <v>0</v>
      </c>
      <c r="O45" s="139">
        <f t="shared" si="11"/>
        <v>0</v>
      </c>
      <c r="Q45" s="174">
        <v>0</v>
      </c>
      <c r="R45" s="174">
        <v>0</v>
      </c>
      <c r="S45" s="174"/>
      <c r="T45" s="174"/>
      <c r="U45" s="174"/>
      <c r="V45" s="174">
        <v>0</v>
      </c>
      <c r="W45" s="140">
        <v>0</v>
      </c>
      <c r="X45" s="140">
        <f t="shared" si="12"/>
        <v>0</v>
      </c>
      <c r="Z45" s="172">
        <v>0</v>
      </c>
      <c r="AA45" s="172">
        <v>0</v>
      </c>
      <c r="AB45" s="172"/>
      <c r="AC45" s="172"/>
      <c r="AD45" s="172"/>
      <c r="AE45" s="172">
        <v>233102.02</v>
      </c>
      <c r="AF45" s="172">
        <v>233102.02</v>
      </c>
      <c r="AG45" s="172">
        <f t="shared" si="13"/>
        <v>233102.02</v>
      </c>
      <c r="AI45" s="168">
        <f>IFERROR(VLOOKUP(B45,[2]rptBudgetaryBudgetCrossOrganiza!$A$1:$M$744,4,FALSE),"0")</f>
        <v>0</v>
      </c>
      <c r="AJ45" s="168">
        <f>IFERROR(VLOOKUP(B45,[2]rptBudgetaryBudgetCrossOrganiza!$A$1:$M$744,6,FALSE),"0")</f>
        <v>0</v>
      </c>
      <c r="AK45" s="170">
        <f t="shared" si="4"/>
        <v>0</v>
      </c>
      <c r="AL45" s="170">
        <f>IFERROR(VLOOKUP(B45,[3]rptBudgetaryBudgetCrossOrganiza!$A$11516:$O$12569,13,FALSE),"0")</f>
        <v>0</v>
      </c>
      <c r="AM45" s="170"/>
      <c r="AN45" s="170"/>
      <c r="AO45" s="170"/>
      <c r="AP45" s="170"/>
      <c r="AQ45" s="170">
        <f t="shared" si="14"/>
        <v>0</v>
      </c>
      <c r="AS45" s="140"/>
      <c r="AT45" s="140"/>
      <c r="AU45" s="140"/>
      <c r="AV45" s="140"/>
      <c r="AW45" s="140"/>
      <c r="AX45" s="140"/>
      <c r="AY45" s="140"/>
      <c r="AZ45" s="140">
        <f t="shared" si="15"/>
        <v>0</v>
      </c>
    </row>
    <row r="46" spans="1:52" x14ac:dyDescent="0.2">
      <c r="A46" s="190">
        <v>8</v>
      </c>
      <c r="B46" s="141" t="s">
        <v>234</v>
      </c>
      <c r="C46" s="148" t="str">
        <f t="shared" si="0"/>
        <v>00</v>
      </c>
      <c r="D46" s="148" t="str">
        <f t="shared" si="1"/>
        <v>00</v>
      </c>
      <c r="E46" s="148" t="str">
        <f t="shared" si="2"/>
        <v>900</v>
      </c>
      <c r="F46" s="141" t="str">
        <f t="shared" si="3"/>
        <v>8100.22</v>
      </c>
      <c r="G46" s="141" t="s">
        <v>885</v>
      </c>
      <c r="H46" s="163">
        <v>0</v>
      </c>
      <c r="I46" s="163">
        <v>0</v>
      </c>
      <c r="J46" s="163"/>
      <c r="K46" s="163"/>
      <c r="L46" s="163"/>
      <c r="M46" s="163">
        <v>0</v>
      </c>
      <c r="N46" s="139">
        <v>0</v>
      </c>
      <c r="O46" s="139">
        <f t="shared" si="11"/>
        <v>0</v>
      </c>
      <c r="Q46" s="174">
        <v>0</v>
      </c>
      <c r="R46" s="174">
        <v>0</v>
      </c>
      <c r="S46" s="174"/>
      <c r="T46" s="174"/>
      <c r="U46" s="174"/>
      <c r="V46" s="174">
        <v>0</v>
      </c>
      <c r="W46" s="140">
        <v>0</v>
      </c>
      <c r="X46" s="140">
        <f t="shared" si="12"/>
        <v>0</v>
      </c>
      <c r="Z46" s="172">
        <v>0</v>
      </c>
      <c r="AA46" s="172">
        <v>0</v>
      </c>
      <c r="AB46" s="172"/>
      <c r="AC46" s="172"/>
      <c r="AD46" s="172"/>
      <c r="AE46" s="172">
        <v>0</v>
      </c>
      <c r="AF46" s="172">
        <v>0</v>
      </c>
      <c r="AG46" s="172">
        <f t="shared" si="13"/>
        <v>0</v>
      </c>
      <c r="AI46" s="168">
        <f>IFERROR(VLOOKUP(B46,[2]rptBudgetaryBudgetCrossOrganiza!$A$1:$M$744,4,FALSE),"0")</f>
        <v>0</v>
      </c>
      <c r="AJ46" s="168">
        <f>IFERROR(VLOOKUP(B46,[2]rptBudgetaryBudgetCrossOrganiza!$A$1:$M$744,6,FALSE),"0")</f>
        <v>0</v>
      </c>
      <c r="AK46" s="170">
        <f t="shared" si="4"/>
        <v>0</v>
      </c>
      <c r="AL46" s="170">
        <f>IFERROR(VLOOKUP(B46,[3]rptBudgetaryBudgetCrossOrganiza!$A$11516:$O$12569,13,FALSE),"0")</f>
        <v>0</v>
      </c>
      <c r="AM46" s="170"/>
      <c r="AN46" s="170"/>
      <c r="AO46" s="170"/>
      <c r="AP46" s="170"/>
      <c r="AQ46" s="170">
        <f t="shared" si="14"/>
        <v>0</v>
      </c>
      <c r="AS46" s="140"/>
      <c r="AT46" s="140"/>
      <c r="AU46" s="140"/>
      <c r="AV46" s="140"/>
      <c r="AW46" s="140"/>
      <c r="AX46" s="140"/>
      <c r="AY46" s="140"/>
      <c r="AZ46" s="140">
        <f t="shared" si="15"/>
        <v>0</v>
      </c>
    </row>
    <row r="47" spans="1:52" x14ac:dyDescent="0.2">
      <c r="A47" s="190">
        <v>8</v>
      </c>
      <c r="B47" s="141" t="s">
        <v>235</v>
      </c>
      <c r="C47" s="148" t="str">
        <f t="shared" si="0"/>
        <v>00</v>
      </c>
      <c r="D47" s="148" t="str">
        <f t="shared" si="1"/>
        <v>00</v>
      </c>
      <c r="E47" s="148" t="str">
        <f t="shared" si="2"/>
        <v>900</v>
      </c>
      <c r="F47" s="141" t="str">
        <f t="shared" si="3"/>
        <v>8100.23</v>
      </c>
      <c r="G47" s="141" t="s">
        <v>886</v>
      </c>
      <c r="H47" s="163">
        <v>0</v>
      </c>
      <c r="I47" s="163">
        <v>0</v>
      </c>
      <c r="J47" s="163"/>
      <c r="K47" s="163"/>
      <c r="L47" s="163"/>
      <c r="M47" s="163">
        <v>0</v>
      </c>
      <c r="N47" s="139">
        <v>0</v>
      </c>
      <c r="O47" s="139">
        <f t="shared" si="11"/>
        <v>0</v>
      </c>
      <c r="Q47" s="174">
        <v>0</v>
      </c>
      <c r="R47" s="174">
        <v>0</v>
      </c>
      <c r="S47" s="174"/>
      <c r="T47" s="174"/>
      <c r="U47" s="174"/>
      <c r="V47" s="174">
        <v>0</v>
      </c>
      <c r="W47" s="140">
        <v>0</v>
      </c>
      <c r="X47" s="140">
        <f t="shared" si="12"/>
        <v>0</v>
      </c>
      <c r="Z47" s="172">
        <v>0</v>
      </c>
      <c r="AA47" s="172">
        <v>0</v>
      </c>
      <c r="AB47" s="172"/>
      <c r="AC47" s="172"/>
      <c r="AD47" s="172"/>
      <c r="AE47" s="172">
        <v>0</v>
      </c>
      <c r="AF47" s="172">
        <v>0</v>
      </c>
      <c r="AG47" s="172">
        <f t="shared" si="13"/>
        <v>0</v>
      </c>
      <c r="AI47" s="168">
        <f>IFERROR(VLOOKUP(B47,[2]rptBudgetaryBudgetCrossOrganiza!$A$1:$M$744,4,FALSE),"0")</f>
        <v>0</v>
      </c>
      <c r="AJ47" s="168">
        <f>IFERROR(VLOOKUP(B47,[2]rptBudgetaryBudgetCrossOrganiza!$A$1:$M$744,6,FALSE),"0")</f>
        <v>0</v>
      </c>
      <c r="AK47" s="170">
        <f t="shared" si="4"/>
        <v>0</v>
      </c>
      <c r="AL47" s="170">
        <f>IFERROR(VLOOKUP(B47,[3]rptBudgetaryBudgetCrossOrganiza!$A$11516:$O$12569,13,FALSE),"0")</f>
        <v>0</v>
      </c>
      <c r="AM47" s="170"/>
      <c r="AN47" s="170"/>
      <c r="AO47" s="170"/>
      <c r="AP47" s="170"/>
      <c r="AQ47" s="170">
        <f t="shared" si="14"/>
        <v>0</v>
      </c>
      <c r="AS47" s="140"/>
      <c r="AT47" s="140"/>
      <c r="AU47" s="140"/>
      <c r="AV47" s="140"/>
      <c r="AW47" s="140"/>
      <c r="AX47" s="140"/>
      <c r="AY47" s="140"/>
      <c r="AZ47" s="140">
        <f t="shared" si="15"/>
        <v>0</v>
      </c>
    </row>
    <row r="48" spans="1:52" x14ac:dyDescent="0.2">
      <c r="A48" s="190">
        <v>8</v>
      </c>
      <c r="B48" s="141" t="s">
        <v>236</v>
      </c>
      <c r="C48" s="148" t="str">
        <f t="shared" si="0"/>
        <v>00</v>
      </c>
      <c r="D48" s="148" t="str">
        <f t="shared" si="1"/>
        <v>00</v>
      </c>
      <c r="E48" s="148" t="str">
        <f t="shared" si="2"/>
        <v>900</v>
      </c>
      <c r="F48" s="141" t="str">
        <f t="shared" si="3"/>
        <v>8100.24</v>
      </c>
      <c r="G48" s="141" t="s">
        <v>887</v>
      </c>
      <c r="H48" s="163">
        <v>0</v>
      </c>
      <c r="I48" s="163">
        <v>0</v>
      </c>
      <c r="J48" s="163"/>
      <c r="K48" s="163"/>
      <c r="L48" s="163"/>
      <c r="M48" s="163">
        <v>0</v>
      </c>
      <c r="N48" s="139">
        <v>0</v>
      </c>
      <c r="O48" s="139">
        <f t="shared" si="11"/>
        <v>0</v>
      </c>
      <c r="Q48" s="174">
        <v>0</v>
      </c>
      <c r="R48" s="174">
        <v>0</v>
      </c>
      <c r="S48" s="174"/>
      <c r="T48" s="174"/>
      <c r="U48" s="174"/>
      <c r="V48" s="174">
        <v>0</v>
      </c>
      <c r="W48" s="140">
        <v>0</v>
      </c>
      <c r="X48" s="140">
        <f t="shared" si="12"/>
        <v>0</v>
      </c>
      <c r="Z48" s="172">
        <v>0</v>
      </c>
      <c r="AA48" s="172">
        <v>0</v>
      </c>
      <c r="AB48" s="172"/>
      <c r="AC48" s="172"/>
      <c r="AD48" s="172"/>
      <c r="AE48" s="172">
        <v>0</v>
      </c>
      <c r="AF48" s="172">
        <v>0</v>
      </c>
      <c r="AG48" s="172">
        <f t="shared" si="13"/>
        <v>0</v>
      </c>
      <c r="AI48" s="168">
        <f>IFERROR(VLOOKUP(B48,[2]rptBudgetaryBudgetCrossOrganiza!$A$1:$M$744,4,FALSE),"0")</f>
        <v>0</v>
      </c>
      <c r="AJ48" s="168">
        <f>IFERROR(VLOOKUP(B48,[2]rptBudgetaryBudgetCrossOrganiza!$A$1:$M$744,6,FALSE),"0")</f>
        <v>0</v>
      </c>
      <c r="AK48" s="170">
        <f t="shared" si="4"/>
        <v>0</v>
      </c>
      <c r="AL48" s="170">
        <f>IFERROR(VLOOKUP(B48,[3]rptBudgetaryBudgetCrossOrganiza!$A$11516:$O$12569,13,FALSE),"0")</f>
        <v>0</v>
      </c>
      <c r="AM48" s="170"/>
      <c r="AN48" s="170"/>
      <c r="AO48" s="170"/>
      <c r="AP48" s="170"/>
      <c r="AQ48" s="170">
        <f t="shared" si="14"/>
        <v>0</v>
      </c>
      <c r="AS48" s="140"/>
      <c r="AT48" s="140"/>
      <c r="AU48" s="140"/>
      <c r="AV48" s="140"/>
      <c r="AW48" s="140"/>
      <c r="AX48" s="140"/>
      <c r="AY48" s="140"/>
      <c r="AZ48" s="140">
        <f t="shared" si="15"/>
        <v>0</v>
      </c>
    </row>
    <row r="49" spans="1:52" x14ac:dyDescent="0.2">
      <c r="A49" s="190">
        <v>8</v>
      </c>
      <c r="B49" s="141" t="s">
        <v>237</v>
      </c>
      <c r="C49" s="148" t="str">
        <f t="shared" si="0"/>
        <v>00</v>
      </c>
      <c r="D49" s="148" t="str">
        <f t="shared" si="1"/>
        <v>00</v>
      </c>
      <c r="E49" s="148" t="str">
        <f t="shared" si="2"/>
        <v>900</v>
      </c>
      <c r="F49" s="141" t="str">
        <f t="shared" si="3"/>
        <v>8100.25</v>
      </c>
      <c r="G49" s="141" t="s">
        <v>888</v>
      </c>
      <c r="H49" s="163">
        <v>0</v>
      </c>
      <c r="I49" s="163">
        <v>587300</v>
      </c>
      <c r="J49" s="163"/>
      <c r="K49" s="163"/>
      <c r="L49" s="163"/>
      <c r="M49" s="163">
        <v>0</v>
      </c>
      <c r="N49" s="139">
        <v>0</v>
      </c>
      <c r="O49" s="139">
        <f t="shared" si="11"/>
        <v>-587300</v>
      </c>
      <c r="Q49" s="174">
        <v>0</v>
      </c>
      <c r="R49" s="174">
        <v>0</v>
      </c>
      <c r="S49" s="174"/>
      <c r="T49" s="174"/>
      <c r="U49" s="174"/>
      <c r="V49" s="174">
        <v>0</v>
      </c>
      <c r="W49" s="140">
        <v>0</v>
      </c>
      <c r="X49" s="140">
        <f t="shared" si="12"/>
        <v>0</v>
      </c>
      <c r="Z49" s="172">
        <v>0</v>
      </c>
      <c r="AA49" s="172">
        <v>0</v>
      </c>
      <c r="AB49" s="172"/>
      <c r="AC49" s="172"/>
      <c r="AD49" s="172"/>
      <c r="AE49" s="172">
        <v>0</v>
      </c>
      <c r="AF49" s="172">
        <v>0</v>
      </c>
      <c r="AG49" s="172">
        <f t="shared" si="13"/>
        <v>0</v>
      </c>
      <c r="AI49" s="168">
        <f>IFERROR(VLOOKUP(B49,[2]rptBudgetaryBudgetCrossOrganiza!$A$1:$M$744,4,FALSE),"0")</f>
        <v>0</v>
      </c>
      <c r="AJ49" s="168">
        <f>IFERROR(VLOOKUP(B49,[2]rptBudgetaryBudgetCrossOrganiza!$A$1:$M$744,6,FALSE),"0")</f>
        <v>0</v>
      </c>
      <c r="AK49" s="170">
        <f t="shared" si="4"/>
        <v>0</v>
      </c>
      <c r="AL49" s="170">
        <f>IFERROR(VLOOKUP(B49,[3]rptBudgetaryBudgetCrossOrganiza!$A$11516:$O$12569,13,FALSE),"0")</f>
        <v>0</v>
      </c>
      <c r="AM49" s="170"/>
      <c r="AN49" s="170"/>
      <c r="AO49" s="170"/>
      <c r="AP49" s="170"/>
      <c r="AQ49" s="170">
        <f t="shared" si="14"/>
        <v>0</v>
      </c>
      <c r="AS49" s="140"/>
      <c r="AT49" s="140"/>
      <c r="AU49" s="140"/>
      <c r="AV49" s="140"/>
      <c r="AW49" s="140"/>
      <c r="AX49" s="140"/>
      <c r="AY49" s="140"/>
      <c r="AZ49" s="140">
        <f t="shared" si="15"/>
        <v>0</v>
      </c>
    </row>
    <row r="50" spans="1:52" x14ac:dyDescent="0.2">
      <c r="A50" s="190">
        <v>8</v>
      </c>
      <c r="B50" s="141" t="s">
        <v>238</v>
      </c>
      <c r="C50" s="148" t="str">
        <f t="shared" si="0"/>
        <v>00</v>
      </c>
      <c r="D50" s="148" t="str">
        <f t="shared" si="1"/>
        <v>00</v>
      </c>
      <c r="E50" s="148" t="str">
        <f t="shared" si="2"/>
        <v>900</v>
      </c>
      <c r="F50" s="141" t="str">
        <f t="shared" si="3"/>
        <v>8100.29</v>
      </c>
      <c r="G50" s="141" t="s">
        <v>889</v>
      </c>
      <c r="H50" s="163">
        <v>0</v>
      </c>
      <c r="I50" s="163">
        <v>0</v>
      </c>
      <c r="J50" s="163"/>
      <c r="K50" s="163"/>
      <c r="L50" s="163"/>
      <c r="M50" s="163">
        <v>0</v>
      </c>
      <c r="N50" s="139">
        <v>0</v>
      </c>
      <c r="O50" s="139">
        <f t="shared" si="11"/>
        <v>0</v>
      </c>
      <c r="Q50" s="174">
        <v>0</v>
      </c>
      <c r="R50" s="174">
        <v>15237510</v>
      </c>
      <c r="S50" s="174"/>
      <c r="T50" s="174"/>
      <c r="U50" s="174"/>
      <c r="V50" s="174">
        <v>376126</v>
      </c>
      <c r="W50" s="140">
        <v>376126</v>
      </c>
      <c r="X50" s="140">
        <f t="shared" si="12"/>
        <v>-14861384</v>
      </c>
      <c r="Z50" s="172">
        <v>0</v>
      </c>
      <c r="AA50" s="172">
        <v>15824050</v>
      </c>
      <c r="AB50" s="172"/>
      <c r="AC50" s="172"/>
      <c r="AD50" s="172"/>
      <c r="AE50" s="172">
        <v>9383674.0099999998</v>
      </c>
      <c r="AF50" s="172">
        <v>9383674.0099999998</v>
      </c>
      <c r="AG50" s="172">
        <f t="shared" si="13"/>
        <v>-6440375.9900000002</v>
      </c>
      <c r="AI50" s="168">
        <f>IFERROR(VLOOKUP(B50,[2]rptBudgetaryBudgetCrossOrganiza!$A$1:$M$744,4,FALSE),"0")</f>
        <v>0</v>
      </c>
      <c r="AJ50" s="168">
        <f>IFERROR(VLOOKUP(B50,[2]rptBudgetaryBudgetCrossOrganiza!$A$1:$M$744,6,FALSE),"0")</f>
        <v>0</v>
      </c>
      <c r="AK50" s="170">
        <f t="shared" si="4"/>
        <v>0</v>
      </c>
      <c r="AL50" s="170">
        <f>IFERROR(VLOOKUP(B50,[3]rptBudgetaryBudgetCrossOrganiza!$A$11516:$O$12569,13,FALSE),"0")</f>
        <v>2994022.96</v>
      </c>
      <c r="AM50" s="170"/>
      <c r="AN50" s="170"/>
      <c r="AO50" s="170"/>
      <c r="AP50" s="170"/>
      <c r="AQ50" s="170">
        <f t="shared" si="14"/>
        <v>0</v>
      </c>
      <c r="AS50" s="140"/>
      <c r="AT50" s="140"/>
      <c r="AU50" s="140"/>
      <c r="AV50" s="140"/>
      <c r="AW50" s="140"/>
      <c r="AX50" s="140"/>
      <c r="AY50" s="140"/>
      <c r="AZ50" s="140">
        <f t="shared" si="15"/>
        <v>0</v>
      </c>
    </row>
    <row r="51" spans="1:52" x14ac:dyDescent="0.2">
      <c r="A51" s="190">
        <v>8</v>
      </c>
      <c r="B51" s="141" t="s">
        <v>239</v>
      </c>
      <c r="C51" s="148" t="str">
        <f t="shared" si="0"/>
        <v>00</v>
      </c>
      <c r="D51" s="148" t="str">
        <f t="shared" si="1"/>
        <v>00</v>
      </c>
      <c r="E51" s="148" t="str">
        <f t="shared" si="2"/>
        <v>900</v>
      </c>
      <c r="F51" s="141" t="str">
        <f t="shared" si="3"/>
        <v>8100.99</v>
      </c>
      <c r="G51" s="141" t="s">
        <v>890</v>
      </c>
      <c r="H51" s="163">
        <v>1371500</v>
      </c>
      <c r="I51" s="163">
        <v>0</v>
      </c>
      <c r="J51" s="163"/>
      <c r="K51" s="163"/>
      <c r="L51" s="163"/>
      <c r="M51" s="163">
        <v>0</v>
      </c>
      <c r="N51" s="139">
        <v>0</v>
      </c>
      <c r="O51" s="139">
        <f t="shared" si="11"/>
        <v>0</v>
      </c>
      <c r="Q51" s="174">
        <v>9801835</v>
      </c>
      <c r="R51" s="174">
        <v>0</v>
      </c>
      <c r="S51" s="174"/>
      <c r="T51" s="174"/>
      <c r="U51" s="174"/>
      <c r="V51" s="174">
        <v>0</v>
      </c>
      <c r="W51" s="140">
        <v>0</v>
      </c>
      <c r="X51" s="140">
        <f t="shared" si="12"/>
        <v>0</v>
      </c>
      <c r="Z51" s="172">
        <v>2741512</v>
      </c>
      <c r="AA51" s="172">
        <v>0</v>
      </c>
      <c r="AB51" s="172"/>
      <c r="AC51" s="172"/>
      <c r="AD51" s="172"/>
      <c r="AE51" s="172">
        <v>0</v>
      </c>
      <c r="AF51" s="172">
        <v>0</v>
      </c>
      <c r="AG51" s="172">
        <f t="shared" si="13"/>
        <v>0</v>
      </c>
      <c r="AI51" s="168">
        <f>IFERROR(VLOOKUP(B51,[2]rptBudgetaryBudgetCrossOrganiza!$A$1:$M$744,4,FALSE),"0")</f>
        <v>0</v>
      </c>
      <c r="AJ51" s="168">
        <f>IFERROR(VLOOKUP(B51,[2]rptBudgetaryBudgetCrossOrganiza!$A$1:$M$744,6,FALSE),"0")</f>
        <v>0</v>
      </c>
      <c r="AK51" s="170">
        <f t="shared" si="4"/>
        <v>0</v>
      </c>
      <c r="AL51" s="170">
        <f>IFERROR(VLOOKUP(B51,[3]rptBudgetaryBudgetCrossOrganiza!$A$11516:$O$12569,13,FALSE),"0")</f>
        <v>0</v>
      </c>
      <c r="AM51" s="170"/>
      <c r="AN51" s="170"/>
      <c r="AO51" s="170"/>
      <c r="AP51" s="170"/>
      <c r="AQ51" s="170">
        <f t="shared" si="14"/>
        <v>0</v>
      </c>
      <c r="AS51" s="140"/>
      <c r="AT51" s="140"/>
      <c r="AU51" s="140"/>
      <c r="AV51" s="140"/>
      <c r="AW51" s="140"/>
      <c r="AX51" s="140"/>
      <c r="AY51" s="140"/>
      <c r="AZ51" s="140">
        <f t="shared" si="15"/>
        <v>0</v>
      </c>
    </row>
    <row r="52" spans="1:52" x14ac:dyDescent="0.2">
      <c r="A52" s="190">
        <v>8</v>
      </c>
      <c r="B52" s="141" t="s">
        <v>240</v>
      </c>
      <c r="C52" s="148" t="str">
        <f t="shared" si="0"/>
        <v>00</v>
      </c>
      <c r="D52" s="148" t="str">
        <f t="shared" si="1"/>
        <v>00</v>
      </c>
      <c r="E52" s="148" t="str">
        <f t="shared" si="2"/>
        <v>900</v>
      </c>
      <c r="F52" s="141" t="str">
        <f t="shared" si="3"/>
        <v>8450.04</v>
      </c>
      <c r="G52" s="141" t="s">
        <v>891</v>
      </c>
      <c r="H52" s="163">
        <v>0</v>
      </c>
      <c r="I52" s="163">
        <v>0</v>
      </c>
      <c r="J52" s="163"/>
      <c r="K52" s="163"/>
      <c r="L52" s="163"/>
      <c r="M52" s="163">
        <v>0</v>
      </c>
      <c r="N52" s="139">
        <v>0</v>
      </c>
      <c r="O52" s="139">
        <f t="shared" si="11"/>
        <v>0</v>
      </c>
      <c r="Q52" s="174">
        <v>0</v>
      </c>
      <c r="R52" s="174">
        <v>0</v>
      </c>
      <c r="S52" s="174"/>
      <c r="T52" s="174"/>
      <c r="U52" s="174"/>
      <c r="V52" s="174">
        <v>0</v>
      </c>
      <c r="W52" s="140">
        <v>0</v>
      </c>
      <c r="X52" s="140">
        <f t="shared" si="12"/>
        <v>0</v>
      </c>
      <c r="Z52" s="172">
        <v>0</v>
      </c>
      <c r="AA52" s="172">
        <v>0</v>
      </c>
      <c r="AB52" s="172"/>
      <c r="AC52" s="172"/>
      <c r="AD52" s="172"/>
      <c r="AE52" s="172">
        <v>0</v>
      </c>
      <c r="AF52" s="172">
        <v>0</v>
      </c>
      <c r="AG52" s="172">
        <f t="shared" si="13"/>
        <v>0</v>
      </c>
      <c r="AI52" s="168">
        <f>IFERROR(VLOOKUP(B52,[2]rptBudgetaryBudgetCrossOrganiza!$A$1:$M$744,4,FALSE),"0")</f>
        <v>0</v>
      </c>
      <c r="AJ52" s="168">
        <f>IFERROR(VLOOKUP(B52,[2]rptBudgetaryBudgetCrossOrganiza!$A$1:$M$744,6,FALSE),"0")</f>
        <v>0</v>
      </c>
      <c r="AK52" s="170">
        <f t="shared" si="4"/>
        <v>0</v>
      </c>
      <c r="AL52" s="170">
        <f>IFERROR(VLOOKUP(B52,[3]rptBudgetaryBudgetCrossOrganiza!$A$11516:$O$12569,13,FALSE),"0")</f>
        <v>0</v>
      </c>
      <c r="AM52" s="170"/>
      <c r="AN52" s="170"/>
      <c r="AO52" s="170"/>
      <c r="AP52" s="170"/>
      <c r="AQ52" s="170">
        <f t="shared" si="14"/>
        <v>0</v>
      </c>
      <c r="AS52" s="140"/>
      <c r="AT52" s="140"/>
      <c r="AU52" s="140"/>
      <c r="AV52" s="140"/>
      <c r="AW52" s="140"/>
      <c r="AX52" s="140"/>
      <c r="AY52" s="140"/>
      <c r="AZ52" s="140">
        <f t="shared" si="15"/>
        <v>0</v>
      </c>
    </row>
    <row r="53" spans="1:52" x14ac:dyDescent="0.2">
      <c r="A53" s="190">
        <v>99</v>
      </c>
      <c r="B53" s="141" t="s">
        <v>241</v>
      </c>
      <c r="C53" s="148" t="str">
        <f t="shared" si="0"/>
        <v>00</v>
      </c>
      <c r="D53" s="148" t="str">
        <f t="shared" si="1"/>
        <v>00</v>
      </c>
      <c r="E53" s="148" t="str">
        <f t="shared" si="2"/>
        <v>900</v>
      </c>
      <c r="F53" s="141" t="str">
        <f t="shared" si="3"/>
        <v>9888.01</v>
      </c>
      <c r="G53" s="141" t="s">
        <v>892</v>
      </c>
      <c r="H53" s="163">
        <v>0</v>
      </c>
      <c r="I53" s="163">
        <v>0</v>
      </c>
      <c r="J53" s="163"/>
      <c r="K53" s="163"/>
      <c r="L53" s="163"/>
      <c r="M53" s="163">
        <v>-694827.48</v>
      </c>
      <c r="N53" s="139">
        <v>-694827.48</v>
      </c>
      <c r="O53" s="139">
        <f t="shared" si="11"/>
        <v>-694827.48</v>
      </c>
      <c r="Q53" s="174">
        <v>0</v>
      </c>
      <c r="R53" s="174">
        <v>0</v>
      </c>
      <c r="S53" s="174"/>
      <c r="T53" s="174"/>
      <c r="U53" s="174"/>
      <c r="V53" s="174">
        <v>-6387957.4299999997</v>
      </c>
      <c r="W53" s="140">
        <v>-6387957.4299999997</v>
      </c>
      <c r="X53" s="140">
        <f t="shared" si="12"/>
        <v>-6387957.4299999997</v>
      </c>
      <c r="Z53" s="172">
        <v>0</v>
      </c>
      <c r="AA53" s="172">
        <v>0</v>
      </c>
      <c r="AB53" s="172"/>
      <c r="AC53" s="172"/>
      <c r="AD53" s="172"/>
      <c r="AE53" s="172">
        <v>0</v>
      </c>
      <c r="AF53" s="172">
        <v>0</v>
      </c>
      <c r="AG53" s="172">
        <f t="shared" si="13"/>
        <v>0</v>
      </c>
      <c r="AI53" s="168">
        <f>IFERROR(VLOOKUP(B53,[2]rptBudgetaryBudgetCrossOrganiza!$A$1:$M$744,4,FALSE),"0")</f>
        <v>0</v>
      </c>
      <c r="AJ53" s="168">
        <f>IFERROR(VLOOKUP(B53,[2]rptBudgetaryBudgetCrossOrganiza!$A$1:$M$744,6,FALSE),"0")</f>
        <v>0</v>
      </c>
      <c r="AK53" s="170">
        <f t="shared" si="4"/>
        <v>0</v>
      </c>
      <c r="AL53" s="170">
        <f>IFERROR(VLOOKUP(B53,[3]rptBudgetaryBudgetCrossOrganiza!$A$11516:$O$12569,13,FALSE),"0")</f>
        <v>0</v>
      </c>
      <c r="AM53" s="170"/>
      <c r="AN53" s="170"/>
      <c r="AO53" s="170"/>
      <c r="AP53" s="170"/>
      <c r="AQ53" s="170">
        <f t="shared" si="14"/>
        <v>0</v>
      </c>
      <c r="AS53" s="140"/>
      <c r="AT53" s="140"/>
      <c r="AU53" s="140"/>
      <c r="AV53" s="140"/>
      <c r="AW53" s="140"/>
      <c r="AX53" s="140"/>
      <c r="AY53" s="140"/>
      <c r="AZ53" s="140">
        <f t="shared" si="15"/>
        <v>0</v>
      </c>
    </row>
    <row r="54" spans="1:52" x14ac:dyDescent="0.2">
      <c r="A54" s="190">
        <v>99</v>
      </c>
      <c r="B54" s="141" t="s">
        <v>242</v>
      </c>
      <c r="C54" s="148" t="str">
        <f t="shared" si="0"/>
        <v>00</v>
      </c>
      <c r="D54" s="148" t="str">
        <f t="shared" si="1"/>
        <v>00</v>
      </c>
      <c r="E54" s="148" t="str">
        <f t="shared" si="2"/>
        <v>900</v>
      </c>
      <c r="F54" s="141" t="str">
        <f t="shared" si="3"/>
        <v>9888.02</v>
      </c>
      <c r="G54" s="141" t="s">
        <v>893</v>
      </c>
      <c r="H54" s="163">
        <v>0</v>
      </c>
      <c r="I54" s="163">
        <v>0</v>
      </c>
      <c r="J54" s="163"/>
      <c r="K54" s="163"/>
      <c r="L54" s="163"/>
      <c r="M54" s="163">
        <v>0</v>
      </c>
      <c r="N54" s="139">
        <v>0</v>
      </c>
      <c r="O54" s="139">
        <f t="shared" si="11"/>
        <v>0</v>
      </c>
      <c r="Q54" s="174">
        <v>0</v>
      </c>
      <c r="R54" s="174">
        <v>0</v>
      </c>
      <c r="S54" s="174"/>
      <c r="T54" s="174"/>
      <c r="U54" s="174"/>
      <c r="V54" s="174">
        <v>0</v>
      </c>
      <c r="W54" s="140">
        <v>0</v>
      </c>
      <c r="X54" s="140">
        <f t="shared" si="12"/>
        <v>0</v>
      </c>
      <c r="Z54" s="172">
        <v>0</v>
      </c>
      <c r="AA54" s="172">
        <v>0</v>
      </c>
      <c r="AB54" s="172"/>
      <c r="AC54" s="172"/>
      <c r="AD54" s="172"/>
      <c r="AE54" s="172">
        <v>0</v>
      </c>
      <c r="AF54" s="172">
        <v>0</v>
      </c>
      <c r="AG54" s="172">
        <f t="shared" si="13"/>
        <v>0</v>
      </c>
      <c r="AI54" s="168">
        <f>IFERROR(VLOOKUP(B54,[2]rptBudgetaryBudgetCrossOrganiza!$A$1:$M$744,4,FALSE),"0")</f>
        <v>0</v>
      </c>
      <c r="AJ54" s="168">
        <f>IFERROR(VLOOKUP(B54,[2]rptBudgetaryBudgetCrossOrganiza!$A$1:$M$744,6,FALSE),"0")</f>
        <v>0</v>
      </c>
      <c r="AK54" s="170">
        <f t="shared" si="4"/>
        <v>0</v>
      </c>
      <c r="AL54" s="170">
        <f>IFERROR(VLOOKUP(B54,[3]rptBudgetaryBudgetCrossOrganiza!$A$11516:$O$12569,13,FALSE),"0")</f>
        <v>0</v>
      </c>
      <c r="AM54" s="170"/>
      <c r="AN54" s="170"/>
      <c r="AO54" s="170"/>
      <c r="AP54" s="170"/>
      <c r="AQ54" s="170">
        <f t="shared" si="14"/>
        <v>0</v>
      </c>
      <c r="AS54" s="140"/>
      <c r="AT54" s="140"/>
      <c r="AU54" s="140"/>
      <c r="AV54" s="140"/>
      <c r="AW54" s="140"/>
      <c r="AX54" s="140"/>
      <c r="AY54" s="140"/>
      <c r="AZ54" s="140">
        <f t="shared" si="15"/>
        <v>0</v>
      </c>
    </row>
    <row r="55" spans="1:52" x14ac:dyDescent="0.2">
      <c r="A55" s="190">
        <v>99</v>
      </c>
      <c r="B55" s="141" t="s">
        <v>243</v>
      </c>
      <c r="C55" s="148" t="str">
        <f t="shared" si="0"/>
        <v>00</v>
      </c>
      <c r="D55" s="148" t="str">
        <f t="shared" si="1"/>
        <v>00</v>
      </c>
      <c r="E55" s="148" t="str">
        <f t="shared" si="2"/>
        <v>900</v>
      </c>
      <c r="F55" s="141" t="str">
        <f t="shared" si="3"/>
        <v>9888.03</v>
      </c>
      <c r="G55" s="141" t="s">
        <v>894</v>
      </c>
      <c r="H55" s="163">
        <v>0</v>
      </c>
      <c r="I55" s="163">
        <v>0</v>
      </c>
      <c r="J55" s="163"/>
      <c r="K55" s="163"/>
      <c r="L55" s="163"/>
      <c r="M55" s="163">
        <v>0</v>
      </c>
      <c r="N55" s="139">
        <v>0</v>
      </c>
      <c r="O55" s="139">
        <f t="shared" si="11"/>
        <v>0</v>
      </c>
      <c r="Q55" s="174">
        <v>0</v>
      </c>
      <c r="R55" s="174">
        <v>0</v>
      </c>
      <c r="S55" s="174"/>
      <c r="T55" s="174"/>
      <c r="U55" s="174"/>
      <c r="V55" s="174">
        <v>0</v>
      </c>
      <c r="W55" s="140">
        <v>0</v>
      </c>
      <c r="X55" s="140">
        <f t="shared" si="12"/>
        <v>0</v>
      </c>
      <c r="Z55" s="172">
        <v>0</v>
      </c>
      <c r="AA55" s="172">
        <v>0</v>
      </c>
      <c r="AB55" s="172"/>
      <c r="AC55" s="172"/>
      <c r="AD55" s="172"/>
      <c r="AE55" s="172">
        <v>0</v>
      </c>
      <c r="AF55" s="172">
        <v>0</v>
      </c>
      <c r="AG55" s="172">
        <f t="shared" si="13"/>
        <v>0</v>
      </c>
      <c r="AI55" s="168">
        <f>IFERROR(VLOOKUP(B55,[2]rptBudgetaryBudgetCrossOrganiza!$A$1:$M$744,4,FALSE),"0")</f>
        <v>0</v>
      </c>
      <c r="AJ55" s="168">
        <f>IFERROR(VLOOKUP(B55,[2]rptBudgetaryBudgetCrossOrganiza!$A$1:$M$744,6,FALSE),"0")</f>
        <v>0</v>
      </c>
      <c r="AK55" s="170">
        <f t="shared" si="4"/>
        <v>0</v>
      </c>
      <c r="AL55" s="170">
        <f>IFERROR(VLOOKUP(B55,[3]rptBudgetaryBudgetCrossOrganiza!$A$11516:$O$12569,13,FALSE),"0")</f>
        <v>0</v>
      </c>
      <c r="AM55" s="170"/>
      <c r="AN55" s="170"/>
      <c r="AO55" s="170"/>
      <c r="AP55" s="170"/>
      <c r="AQ55" s="170">
        <f t="shared" si="14"/>
        <v>0</v>
      </c>
      <c r="AS55" s="140"/>
      <c r="AT55" s="140"/>
      <c r="AU55" s="140"/>
      <c r="AV55" s="140"/>
      <c r="AW55" s="140"/>
      <c r="AX55" s="140"/>
      <c r="AY55" s="140"/>
      <c r="AZ55" s="140">
        <f t="shared" si="15"/>
        <v>0</v>
      </c>
    </row>
    <row r="56" spans="1:52" x14ac:dyDescent="0.2">
      <c r="A56" s="190">
        <v>99</v>
      </c>
      <c r="B56" s="141" t="s">
        <v>244</v>
      </c>
      <c r="C56" s="148" t="str">
        <f t="shared" si="0"/>
        <v>00</v>
      </c>
      <c r="D56" s="148" t="str">
        <f t="shared" si="1"/>
        <v>00</v>
      </c>
      <c r="E56" s="148" t="str">
        <f t="shared" si="2"/>
        <v>900</v>
      </c>
      <c r="F56" s="141" t="str">
        <f t="shared" si="3"/>
        <v>9888.04</v>
      </c>
      <c r="G56" s="141" t="s">
        <v>895</v>
      </c>
      <c r="H56" s="163">
        <v>0</v>
      </c>
      <c r="I56" s="163">
        <v>0</v>
      </c>
      <c r="J56" s="163"/>
      <c r="K56" s="163"/>
      <c r="L56" s="163"/>
      <c r="M56" s="163">
        <v>0</v>
      </c>
      <c r="N56" s="139">
        <v>0</v>
      </c>
      <c r="O56" s="139">
        <f t="shared" si="11"/>
        <v>0</v>
      </c>
      <c r="Q56" s="174">
        <v>0</v>
      </c>
      <c r="R56" s="174">
        <v>0</v>
      </c>
      <c r="S56" s="174"/>
      <c r="T56" s="174"/>
      <c r="U56" s="174"/>
      <c r="V56" s="174">
        <v>0</v>
      </c>
      <c r="W56" s="140">
        <v>0</v>
      </c>
      <c r="X56" s="140">
        <f t="shared" si="12"/>
        <v>0</v>
      </c>
      <c r="Z56" s="172">
        <v>0</v>
      </c>
      <c r="AA56" s="172">
        <v>0</v>
      </c>
      <c r="AB56" s="172"/>
      <c r="AC56" s="172"/>
      <c r="AD56" s="172"/>
      <c r="AE56" s="172">
        <v>0</v>
      </c>
      <c r="AF56" s="172">
        <v>0</v>
      </c>
      <c r="AG56" s="172">
        <f t="shared" si="13"/>
        <v>0</v>
      </c>
      <c r="AI56" s="168">
        <f>IFERROR(VLOOKUP(B56,[2]rptBudgetaryBudgetCrossOrganiza!$A$1:$M$744,4,FALSE),"0")</f>
        <v>0</v>
      </c>
      <c r="AJ56" s="168">
        <f>IFERROR(VLOOKUP(B56,[2]rptBudgetaryBudgetCrossOrganiza!$A$1:$M$744,6,FALSE),"0")</f>
        <v>0</v>
      </c>
      <c r="AK56" s="170">
        <f t="shared" si="4"/>
        <v>0</v>
      </c>
      <c r="AL56" s="170">
        <f>IFERROR(VLOOKUP(B56,[3]rptBudgetaryBudgetCrossOrganiza!$A$11516:$O$12569,13,FALSE),"0")</f>
        <v>0</v>
      </c>
      <c r="AM56" s="170"/>
      <c r="AN56" s="170"/>
      <c r="AO56" s="170"/>
      <c r="AP56" s="170"/>
      <c r="AQ56" s="170">
        <f t="shared" si="14"/>
        <v>0</v>
      </c>
      <c r="AS56" s="140"/>
      <c r="AT56" s="140"/>
      <c r="AU56" s="140"/>
      <c r="AV56" s="140"/>
      <c r="AW56" s="140"/>
      <c r="AX56" s="140"/>
      <c r="AY56" s="140"/>
      <c r="AZ56" s="140">
        <f t="shared" si="15"/>
        <v>0</v>
      </c>
    </row>
    <row r="57" spans="1:52" x14ac:dyDescent="0.2">
      <c r="A57" s="190">
        <v>99</v>
      </c>
      <c r="B57" s="141" t="s">
        <v>245</v>
      </c>
      <c r="C57" s="148" t="str">
        <f t="shared" si="0"/>
        <v>00</v>
      </c>
      <c r="D57" s="148" t="str">
        <f t="shared" si="1"/>
        <v>00</v>
      </c>
      <c r="E57" s="148" t="str">
        <f t="shared" si="2"/>
        <v>900</v>
      </c>
      <c r="F57" s="141" t="str">
        <f t="shared" si="3"/>
        <v>9888.05</v>
      </c>
      <c r="G57" s="141" t="s">
        <v>896</v>
      </c>
      <c r="H57" s="163">
        <v>0</v>
      </c>
      <c r="I57" s="163">
        <v>0</v>
      </c>
      <c r="J57" s="163"/>
      <c r="K57" s="163"/>
      <c r="L57" s="163"/>
      <c r="M57" s="163">
        <v>0</v>
      </c>
      <c r="N57" s="139">
        <v>0</v>
      </c>
      <c r="O57" s="139">
        <f t="shared" si="11"/>
        <v>0</v>
      </c>
      <c r="Q57" s="174">
        <v>0</v>
      </c>
      <c r="R57" s="174">
        <v>0</v>
      </c>
      <c r="S57" s="174"/>
      <c r="T57" s="174"/>
      <c r="U57" s="174"/>
      <c r="V57" s="174">
        <v>0</v>
      </c>
      <c r="W57" s="140">
        <v>0</v>
      </c>
      <c r="X57" s="140">
        <f t="shared" si="12"/>
        <v>0</v>
      </c>
      <c r="Z57" s="172">
        <v>0</v>
      </c>
      <c r="AA57" s="172">
        <v>0</v>
      </c>
      <c r="AB57" s="172"/>
      <c r="AC57" s="172"/>
      <c r="AD57" s="172"/>
      <c r="AE57" s="172">
        <v>0</v>
      </c>
      <c r="AF57" s="172">
        <v>0</v>
      </c>
      <c r="AG57" s="172">
        <f t="shared" si="13"/>
        <v>0</v>
      </c>
      <c r="AI57" s="168">
        <f>IFERROR(VLOOKUP(B57,[2]rptBudgetaryBudgetCrossOrganiza!$A$1:$M$744,4,FALSE),"0")</f>
        <v>0</v>
      </c>
      <c r="AJ57" s="168">
        <f>IFERROR(VLOOKUP(B57,[2]rptBudgetaryBudgetCrossOrganiza!$A$1:$M$744,6,FALSE),"0")</f>
        <v>0</v>
      </c>
      <c r="AK57" s="170">
        <f t="shared" si="4"/>
        <v>0</v>
      </c>
      <c r="AL57" s="170">
        <f>IFERROR(VLOOKUP(B57,[3]rptBudgetaryBudgetCrossOrganiza!$A$11516:$O$12569,13,FALSE),"0")</f>
        <v>0</v>
      </c>
      <c r="AM57" s="170"/>
      <c r="AN57" s="170"/>
      <c r="AO57" s="170"/>
      <c r="AP57" s="170"/>
      <c r="AQ57" s="170">
        <f t="shared" si="14"/>
        <v>0</v>
      </c>
      <c r="AS57" s="140"/>
      <c r="AT57" s="140"/>
      <c r="AU57" s="140"/>
      <c r="AV57" s="140"/>
      <c r="AW57" s="140"/>
      <c r="AX57" s="140"/>
      <c r="AY57" s="140"/>
      <c r="AZ57" s="140">
        <f t="shared" si="15"/>
        <v>0</v>
      </c>
    </row>
    <row r="58" spans="1:52" x14ac:dyDescent="0.2">
      <c r="A58" s="190">
        <v>4</v>
      </c>
      <c r="B58" s="141" t="s">
        <v>246</v>
      </c>
      <c r="C58" s="148" t="str">
        <f t="shared" si="0"/>
        <v>05</v>
      </c>
      <c r="D58" s="148" t="str">
        <f t="shared" si="1"/>
        <v>00</v>
      </c>
      <c r="E58" s="148" t="str">
        <f t="shared" si="2"/>
        <v>150</v>
      </c>
      <c r="F58" s="141" t="str">
        <f t="shared" si="3"/>
        <v>5000.01</v>
      </c>
      <c r="G58" s="141" t="s">
        <v>84</v>
      </c>
      <c r="H58" s="163">
        <v>60765</v>
      </c>
      <c r="I58" s="163">
        <v>73365</v>
      </c>
      <c r="J58" s="163"/>
      <c r="K58" s="163"/>
      <c r="L58" s="163"/>
      <c r="M58" s="163">
        <v>63813.15</v>
      </c>
      <c r="N58" s="139">
        <v>63813.15</v>
      </c>
      <c r="O58" s="139">
        <f t="shared" si="11"/>
        <v>-9551.8499999999985</v>
      </c>
      <c r="Q58" s="174">
        <v>64045</v>
      </c>
      <c r="R58" s="174">
        <v>64045</v>
      </c>
      <c r="S58" s="174"/>
      <c r="T58" s="174"/>
      <c r="U58" s="174"/>
      <c r="V58" s="174">
        <v>79708.3</v>
      </c>
      <c r="W58" s="140">
        <v>79708.3</v>
      </c>
      <c r="X58" s="140">
        <f t="shared" si="12"/>
        <v>15663.300000000003</v>
      </c>
      <c r="Z58" s="172">
        <v>66220</v>
      </c>
      <c r="AA58" s="172">
        <v>66453</v>
      </c>
      <c r="AB58" s="172"/>
      <c r="AC58" s="172"/>
      <c r="AD58" s="172"/>
      <c r="AE58" s="172">
        <v>42941.48</v>
      </c>
      <c r="AF58" s="172">
        <v>42941.48</v>
      </c>
      <c r="AG58" s="172">
        <f t="shared" si="13"/>
        <v>-23511.519999999997</v>
      </c>
      <c r="AI58" s="168">
        <f>IFERROR(VLOOKUP(B58,[2]rptBudgetaryBudgetCrossOrganiza!$A$1:$M$744,4,FALSE),"0")</f>
        <v>68207</v>
      </c>
      <c r="AJ58" s="168">
        <f>IFERROR(VLOOKUP(B58,[2]rptBudgetaryBudgetCrossOrganiza!$A$1:$M$744,6,FALSE),"0")</f>
        <v>68207</v>
      </c>
      <c r="AK58" s="170">
        <f t="shared" si="4"/>
        <v>68207</v>
      </c>
      <c r="AL58" s="170">
        <f>IFERROR(VLOOKUP(B58,[3]rptBudgetaryBudgetCrossOrganiza!$A$11516:$O$12569,13,FALSE),"0")</f>
        <v>9879.42</v>
      </c>
      <c r="AM58" s="170"/>
      <c r="AN58" s="170"/>
      <c r="AO58" s="170"/>
      <c r="AP58" s="170"/>
      <c r="AQ58" s="170">
        <f t="shared" si="14"/>
        <v>-68207</v>
      </c>
      <c r="AS58" s="140"/>
      <c r="AT58" s="140"/>
      <c r="AU58" s="140"/>
      <c r="AV58" s="140"/>
      <c r="AW58" s="140"/>
      <c r="AX58" s="140"/>
      <c r="AY58" s="140"/>
      <c r="AZ58" s="140">
        <f t="shared" si="15"/>
        <v>0</v>
      </c>
    </row>
    <row r="59" spans="1:52" x14ac:dyDescent="0.2">
      <c r="A59" s="190">
        <v>4</v>
      </c>
      <c r="B59" s="141" t="s">
        <v>247</v>
      </c>
      <c r="C59" s="148" t="str">
        <f t="shared" si="0"/>
        <v>05</v>
      </c>
      <c r="D59" s="148" t="str">
        <f t="shared" si="1"/>
        <v>00</v>
      </c>
      <c r="E59" s="148" t="str">
        <f t="shared" si="2"/>
        <v>150</v>
      </c>
      <c r="F59" s="141" t="str">
        <f t="shared" si="3"/>
        <v>5000.02</v>
      </c>
      <c r="G59" s="141" t="s">
        <v>85</v>
      </c>
      <c r="H59" s="163">
        <v>0</v>
      </c>
      <c r="I59" s="163">
        <v>0</v>
      </c>
      <c r="J59" s="163"/>
      <c r="K59" s="163"/>
      <c r="L59" s="163"/>
      <c r="M59" s="163">
        <v>0</v>
      </c>
      <c r="N59" s="139">
        <v>0</v>
      </c>
      <c r="O59" s="139">
        <f t="shared" si="11"/>
        <v>0</v>
      </c>
      <c r="Q59" s="174">
        <v>0</v>
      </c>
      <c r="R59" s="174">
        <v>0</v>
      </c>
      <c r="S59" s="174"/>
      <c r="T59" s="174"/>
      <c r="U59" s="174"/>
      <c r="V59" s="174">
        <v>0</v>
      </c>
      <c r="W59" s="140">
        <v>0</v>
      </c>
      <c r="X59" s="140">
        <f t="shared" si="12"/>
        <v>0</v>
      </c>
      <c r="Z59" s="172">
        <v>0</v>
      </c>
      <c r="AA59" s="172">
        <v>0</v>
      </c>
      <c r="AB59" s="172"/>
      <c r="AC59" s="172"/>
      <c r="AD59" s="172"/>
      <c r="AE59" s="172">
        <v>0</v>
      </c>
      <c r="AF59" s="172">
        <v>0</v>
      </c>
      <c r="AG59" s="172">
        <f t="shared" si="13"/>
        <v>0</v>
      </c>
      <c r="AI59" s="168">
        <f>IFERROR(VLOOKUP(B59,[2]rptBudgetaryBudgetCrossOrganiza!$A$1:$M$744,4,FALSE),"0")</f>
        <v>0</v>
      </c>
      <c r="AJ59" s="168">
        <f>IFERROR(VLOOKUP(B59,[2]rptBudgetaryBudgetCrossOrganiza!$A$1:$M$744,6,FALSE),"0")</f>
        <v>0</v>
      </c>
      <c r="AK59" s="170">
        <f t="shared" si="4"/>
        <v>0</v>
      </c>
      <c r="AL59" s="170">
        <f>IFERROR(VLOOKUP(B59,[3]rptBudgetaryBudgetCrossOrganiza!$A$11516:$O$12569,13,FALSE),"0")</f>
        <v>0</v>
      </c>
      <c r="AM59" s="170"/>
      <c r="AN59" s="170"/>
      <c r="AO59" s="170"/>
      <c r="AP59" s="170"/>
      <c r="AQ59" s="170">
        <f t="shared" si="14"/>
        <v>0</v>
      </c>
      <c r="AS59" s="140"/>
      <c r="AT59" s="140"/>
      <c r="AU59" s="140"/>
      <c r="AV59" s="140"/>
      <c r="AW59" s="140"/>
      <c r="AX59" s="140"/>
      <c r="AY59" s="140"/>
      <c r="AZ59" s="140">
        <f t="shared" si="15"/>
        <v>0</v>
      </c>
    </row>
    <row r="60" spans="1:52" x14ac:dyDescent="0.2">
      <c r="A60" s="190">
        <v>4</v>
      </c>
      <c r="B60" s="141" t="s">
        <v>248</v>
      </c>
      <c r="C60" s="148" t="str">
        <f t="shared" si="0"/>
        <v>05</v>
      </c>
      <c r="D60" s="148" t="str">
        <f t="shared" si="1"/>
        <v>00</v>
      </c>
      <c r="E60" s="148" t="str">
        <f t="shared" si="2"/>
        <v>150</v>
      </c>
      <c r="F60" s="141" t="str">
        <f t="shared" si="3"/>
        <v>5000.03</v>
      </c>
      <c r="G60" s="141" t="s">
        <v>86</v>
      </c>
      <c r="H60" s="163">
        <v>0</v>
      </c>
      <c r="I60" s="163">
        <v>0</v>
      </c>
      <c r="J60" s="163"/>
      <c r="K60" s="163"/>
      <c r="L60" s="163"/>
      <c r="M60" s="163">
        <v>0</v>
      </c>
      <c r="N60" s="139">
        <v>0</v>
      </c>
      <c r="O60" s="139">
        <f t="shared" si="11"/>
        <v>0</v>
      </c>
      <c r="Q60" s="174">
        <v>0</v>
      </c>
      <c r="R60" s="174">
        <v>0</v>
      </c>
      <c r="S60" s="174"/>
      <c r="T60" s="174"/>
      <c r="U60" s="174"/>
      <c r="V60" s="174">
        <v>0</v>
      </c>
      <c r="W60" s="140">
        <v>0</v>
      </c>
      <c r="X60" s="140">
        <f t="shared" si="12"/>
        <v>0</v>
      </c>
      <c r="Z60" s="172">
        <v>0</v>
      </c>
      <c r="AA60" s="172">
        <v>0</v>
      </c>
      <c r="AB60" s="172"/>
      <c r="AC60" s="172"/>
      <c r="AD60" s="172"/>
      <c r="AE60" s="172">
        <v>0</v>
      </c>
      <c r="AF60" s="172">
        <v>0</v>
      </c>
      <c r="AG60" s="172">
        <f t="shared" si="13"/>
        <v>0</v>
      </c>
      <c r="AI60" s="168">
        <f>IFERROR(VLOOKUP(B60,[2]rptBudgetaryBudgetCrossOrganiza!$A$1:$M$744,4,FALSE),"0")</f>
        <v>0</v>
      </c>
      <c r="AJ60" s="168">
        <f>IFERROR(VLOOKUP(B60,[2]rptBudgetaryBudgetCrossOrganiza!$A$1:$M$744,6,FALSE),"0")</f>
        <v>0</v>
      </c>
      <c r="AK60" s="170">
        <f t="shared" si="4"/>
        <v>0</v>
      </c>
      <c r="AL60" s="170">
        <f>IFERROR(VLOOKUP(B60,[3]rptBudgetaryBudgetCrossOrganiza!$A$11516:$O$12569,13,FALSE),"0")</f>
        <v>0</v>
      </c>
      <c r="AM60" s="170"/>
      <c r="AN60" s="170"/>
      <c r="AO60" s="170"/>
      <c r="AP60" s="170"/>
      <c r="AQ60" s="170">
        <f t="shared" si="14"/>
        <v>0</v>
      </c>
      <c r="AS60" s="140"/>
      <c r="AT60" s="140"/>
      <c r="AU60" s="140"/>
      <c r="AV60" s="140"/>
      <c r="AW60" s="140"/>
      <c r="AX60" s="140"/>
      <c r="AY60" s="140"/>
      <c r="AZ60" s="140">
        <f t="shared" si="15"/>
        <v>0</v>
      </c>
    </row>
    <row r="61" spans="1:52" x14ac:dyDescent="0.2">
      <c r="A61" s="190">
        <v>4</v>
      </c>
      <c r="B61" s="141" t="s">
        <v>249</v>
      </c>
      <c r="C61" s="148" t="str">
        <f t="shared" si="0"/>
        <v>05</v>
      </c>
      <c r="D61" s="148" t="str">
        <f t="shared" si="1"/>
        <v>00</v>
      </c>
      <c r="E61" s="148" t="str">
        <f t="shared" si="2"/>
        <v>150</v>
      </c>
      <c r="F61" s="141" t="str">
        <f t="shared" si="3"/>
        <v>5000.04</v>
      </c>
      <c r="G61" s="141" t="s">
        <v>87</v>
      </c>
      <c r="H61" s="163">
        <v>0</v>
      </c>
      <c r="I61" s="163">
        <v>0</v>
      </c>
      <c r="J61" s="163"/>
      <c r="K61" s="163"/>
      <c r="L61" s="163"/>
      <c r="M61" s="163">
        <v>0</v>
      </c>
      <c r="N61" s="139">
        <v>0</v>
      </c>
      <c r="O61" s="139">
        <f t="shared" si="11"/>
        <v>0</v>
      </c>
      <c r="Q61" s="174">
        <v>0</v>
      </c>
      <c r="R61" s="174">
        <v>0</v>
      </c>
      <c r="S61" s="174"/>
      <c r="T61" s="174"/>
      <c r="U61" s="174"/>
      <c r="V61" s="174">
        <v>0</v>
      </c>
      <c r="W61" s="140">
        <v>0</v>
      </c>
      <c r="X61" s="140">
        <f t="shared" si="12"/>
        <v>0</v>
      </c>
      <c r="Z61" s="172">
        <v>0</v>
      </c>
      <c r="AA61" s="172">
        <v>0</v>
      </c>
      <c r="AB61" s="172"/>
      <c r="AC61" s="172"/>
      <c r="AD61" s="172"/>
      <c r="AE61" s="172">
        <v>0</v>
      </c>
      <c r="AF61" s="172">
        <v>0</v>
      </c>
      <c r="AG61" s="172">
        <f t="shared" si="13"/>
        <v>0</v>
      </c>
      <c r="AI61" s="168">
        <f>IFERROR(VLOOKUP(B61,[2]rptBudgetaryBudgetCrossOrganiza!$A$1:$M$744,4,FALSE),"0")</f>
        <v>0</v>
      </c>
      <c r="AJ61" s="168">
        <f>IFERROR(VLOOKUP(B61,[2]rptBudgetaryBudgetCrossOrganiza!$A$1:$M$744,6,FALSE),"0")</f>
        <v>0</v>
      </c>
      <c r="AK61" s="170">
        <f t="shared" si="4"/>
        <v>0</v>
      </c>
      <c r="AL61" s="170">
        <f>IFERROR(VLOOKUP(B61,[3]rptBudgetaryBudgetCrossOrganiza!$A$11516:$O$12569,13,FALSE),"0")</f>
        <v>0</v>
      </c>
      <c r="AM61" s="170"/>
      <c r="AN61" s="170"/>
      <c r="AO61" s="170"/>
      <c r="AP61" s="170"/>
      <c r="AQ61" s="170">
        <f t="shared" si="14"/>
        <v>0</v>
      </c>
      <c r="AS61" s="140"/>
      <c r="AT61" s="140"/>
      <c r="AU61" s="140"/>
      <c r="AV61" s="140"/>
      <c r="AW61" s="140"/>
      <c r="AX61" s="140"/>
      <c r="AY61" s="140"/>
      <c r="AZ61" s="140">
        <f t="shared" si="15"/>
        <v>0</v>
      </c>
    </row>
    <row r="62" spans="1:52" x14ac:dyDescent="0.2">
      <c r="A62" s="190">
        <v>4</v>
      </c>
      <c r="B62" s="141" t="s">
        <v>250</v>
      </c>
      <c r="C62" s="148" t="str">
        <f t="shared" si="0"/>
        <v>05</v>
      </c>
      <c r="D62" s="148" t="str">
        <f t="shared" si="1"/>
        <v>00</v>
      </c>
      <c r="E62" s="148" t="str">
        <f t="shared" si="2"/>
        <v>150</v>
      </c>
      <c r="F62" s="141" t="str">
        <f t="shared" si="3"/>
        <v>5000.05</v>
      </c>
      <c r="G62" s="141" t="s">
        <v>88</v>
      </c>
      <c r="H62" s="163">
        <v>0</v>
      </c>
      <c r="I62" s="163">
        <v>0</v>
      </c>
      <c r="J62" s="163"/>
      <c r="K62" s="163"/>
      <c r="L62" s="163"/>
      <c r="M62" s="163">
        <v>0</v>
      </c>
      <c r="N62" s="139">
        <v>0</v>
      </c>
      <c r="O62" s="139">
        <f t="shared" si="11"/>
        <v>0</v>
      </c>
      <c r="Q62" s="174">
        <v>0</v>
      </c>
      <c r="R62" s="174">
        <v>0</v>
      </c>
      <c r="S62" s="174"/>
      <c r="T62" s="174"/>
      <c r="U62" s="174"/>
      <c r="V62" s="174">
        <v>0</v>
      </c>
      <c r="W62" s="140">
        <v>0</v>
      </c>
      <c r="X62" s="140">
        <f t="shared" si="12"/>
        <v>0</v>
      </c>
      <c r="Z62" s="172">
        <v>0</v>
      </c>
      <c r="AA62" s="172">
        <v>0</v>
      </c>
      <c r="AB62" s="172"/>
      <c r="AC62" s="172"/>
      <c r="AD62" s="172"/>
      <c r="AE62" s="172">
        <v>0</v>
      </c>
      <c r="AF62" s="172">
        <v>0</v>
      </c>
      <c r="AG62" s="172">
        <f t="shared" si="13"/>
        <v>0</v>
      </c>
      <c r="AI62" s="168">
        <f>IFERROR(VLOOKUP(B62,[2]rptBudgetaryBudgetCrossOrganiza!$A$1:$M$744,4,FALSE),"0")</f>
        <v>0</v>
      </c>
      <c r="AJ62" s="168">
        <f>IFERROR(VLOOKUP(B62,[2]rptBudgetaryBudgetCrossOrganiza!$A$1:$M$744,6,FALSE),"0")</f>
        <v>0</v>
      </c>
      <c r="AK62" s="170">
        <f t="shared" si="4"/>
        <v>0</v>
      </c>
      <c r="AL62" s="170">
        <f>IFERROR(VLOOKUP(B62,[3]rptBudgetaryBudgetCrossOrganiza!$A$11516:$O$12569,13,FALSE),"0")</f>
        <v>0</v>
      </c>
      <c r="AM62" s="170"/>
      <c r="AN62" s="170"/>
      <c r="AO62" s="170"/>
      <c r="AP62" s="170"/>
      <c r="AQ62" s="170">
        <f t="shared" si="14"/>
        <v>0</v>
      </c>
      <c r="AS62" s="140"/>
      <c r="AT62" s="140"/>
      <c r="AU62" s="140"/>
      <c r="AV62" s="140"/>
      <c r="AW62" s="140"/>
      <c r="AX62" s="140"/>
      <c r="AY62" s="140"/>
      <c r="AZ62" s="140">
        <f t="shared" si="15"/>
        <v>0</v>
      </c>
    </row>
    <row r="63" spans="1:52" x14ac:dyDescent="0.2">
      <c r="A63" s="190">
        <v>4</v>
      </c>
      <c r="B63" s="141" t="s">
        <v>251</v>
      </c>
      <c r="C63" s="148" t="str">
        <f t="shared" si="0"/>
        <v>05</v>
      </c>
      <c r="D63" s="148" t="str">
        <f t="shared" si="1"/>
        <v>00</v>
      </c>
      <c r="E63" s="148" t="str">
        <f t="shared" si="2"/>
        <v>150</v>
      </c>
      <c r="F63" s="141" t="str">
        <f t="shared" si="3"/>
        <v>5000.06</v>
      </c>
      <c r="G63" s="141" t="s">
        <v>89</v>
      </c>
      <c r="H63" s="163">
        <v>0</v>
      </c>
      <c r="I63" s="163">
        <v>0</v>
      </c>
      <c r="J63" s="163"/>
      <c r="K63" s="163"/>
      <c r="L63" s="163"/>
      <c r="M63" s="163">
        <v>84.94</v>
      </c>
      <c r="N63" s="139">
        <v>84.94</v>
      </c>
      <c r="O63" s="139">
        <f t="shared" si="11"/>
        <v>84.94</v>
      </c>
      <c r="Q63" s="174">
        <v>0</v>
      </c>
      <c r="R63" s="174">
        <v>0</v>
      </c>
      <c r="S63" s="174"/>
      <c r="T63" s="174"/>
      <c r="U63" s="174"/>
      <c r="V63" s="174">
        <v>-68.41</v>
      </c>
      <c r="W63" s="140">
        <v>-68.41</v>
      </c>
      <c r="X63" s="140">
        <f t="shared" si="12"/>
        <v>-68.41</v>
      </c>
      <c r="Z63" s="172">
        <v>420</v>
      </c>
      <c r="AA63" s="172">
        <v>420</v>
      </c>
      <c r="AB63" s="172"/>
      <c r="AC63" s="172"/>
      <c r="AD63" s="172"/>
      <c r="AE63" s="172">
        <v>1224.02</v>
      </c>
      <c r="AF63" s="172">
        <v>1224.02</v>
      </c>
      <c r="AG63" s="172">
        <f t="shared" si="13"/>
        <v>804.02</v>
      </c>
      <c r="AI63" s="168">
        <f>IFERROR(VLOOKUP(B63,[2]rptBudgetaryBudgetCrossOrganiza!$A$1:$M$744,4,FALSE),"0")</f>
        <v>420</v>
      </c>
      <c r="AJ63" s="168">
        <f>IFERROR(VLOOKUP(B63,[2]rptBudgetaryBudgetCrossOrganiza!$A$1:$M$744,6,FALSE),"0")</f>
        <v>420</v>
      </c>
      <c r="AK63" s="170">
        <f t="shared" si="4"/>
        <v>420</v>
      </c>
      <c r="AL63" s="170">
        <f>IFERROR(VLOOKUP(B63,[3]rptBudgetaryBudgetCrossOrganiza!$A$11516:$O$12569,13,FALSE),"0")</f>
        <v>0</v>
      </c>
      <c r="AM63" s="170"/>
      <c r="AN63" s="170"/>
      <c r="AO63" s="170"/>
      <c r="AP63" s="170"/>
      <c r="AQ63" s="170">
        <f t="shared" si="14"/>
        <v>-420</v>
      </c>
      <c r="AS63" s="140"/>
      <c r="AT63" s="140"/>
      <c r="AU63" s="140"/>
      <c r="AV63" s="140"/>
      <c r="AW63" s="140"/>
      <c r="AX63" s="140"/>
      <c r="AY63" s="140"/>
      <c r="AZ63" s="140">
        <f t="shared" si="15"/>
        <v>0</v>
      </c>
    </row>
    <row r="64" spans="1:52" x14ac:dyDescent="0.2">
      <c r="A64" s="190">
        <v>4</v>
      </c>
      <c r="B64" s="141" t="s">
        <v>252</v>
      </c>
      <c r="C64" s="148" t="str">
        <f t="shared" si="0"/>
        <v>05</v>
      </c>
      <c r="D64" s="148" t="str">
        <f t="shared" si="1"/>
        <v>00</v>
      </c>
      <c r="E64" s="148" t="str">
        <f t="shared" si="2"/>
        <v>150</v>
      </c>
      <c r="F64" s="141" t="str">
        <f t="shared" si="3"/>
        <v>5000.07</v>
      </c>
      <c r="G64" s="141" t="s">
        <v>90</v>
      </c>
      <c r="H64" s="163">
        <v>1085</v>
      </c>
      <c r="I64" s="163">
        <v>1085</v>
      </c>
      <c r="J64" s="163"/>
      <c r="K64" s="163"/>
      <c r="L64" s="163"/>
      <c r="M64" s="163">
        <v>2031.94</v>
      </c>
      <c r="N64" s="139">
        <v>2031.94</v>
      </c>
      <c r="O64" s="139">
        <f t="shared" si="11"/>
        <v>946.94</v>
      </c>
      <c r="Q64" s="174">
        <v>1070</v>
      </c>
      <c r="R64" s="174">
        <v>1070</v>
      </c>
      <c r="S64" s="174"/>
      <c r="T64" s="174"/>
      <c r="U64" s="174"/>
      <c r="V64" s="174">
        <v>4155.87</v>
      </c>
      <c r="W64" s="140">
        <v>4155.87</v>
      </c>
      <c r="X64" s="140">
        <f t="shared" si="12"/>
        <v>3085.87</v>
      </c>
      <c r="Z64" s="172">
        <v>1120</v>
      </c>
      <c r="AA64" s="172">
        <v>1120</v>
      </c>
      <c r="AB64" s="172"/>
      <c r="AC64" s="172"/>
      <c r="AD64" s="172"/>
      <c r="AE64" s="172">
        <v>5591.13</v>
      </c>
      <c r="AF64" s="172">
        <v>5591.13</v>
      </c>
      <c r="AG64" s="172">
        <f t="shared" si="13"/>
        <v>4471.13</v>
      </c>
      <c r="AI64" s="168">
        <f>IFERROR(VLOOKUP(B64,[2]rptBudgetaryBudgetCrossOrganiza!$A$1:$M$744,4,FALSE),"0")</f>
        <v>1154</v>
      </c>
      <c r="AJ64" s="168">
        <f>IFERROR(VLOOKUP(B64,[2]rptBudgetaryBudgetCrossOrganiza!$A$1:$M$744,6,FALSE),"0")</f>
        <v>1154</v>
      </c>
      <c r="AK64" s="170">
        <f t="shared" si="4"/>
        <v>1154</v>
      </c>
      <c r="AL64" s="170">
        <f>IFERROR(VLOOKUP(B64,[3]rptBudgetaryBudgetCrossOrganiza!$A$11516:$O$12569,13,FALSE),"0")</f>
        <v>0</v>
      </c>
      <c r="AM64" s="170"/>
      <c r="AN64" s="170"/>
      <c r="AO64" s="170"/>
      <c r="AP64" s="170"/>
      <c r="AQ64" s="170">
        <f t="shared" si="14"/>
        <v>-1154</v>
      </c>
      <c r="AS64" s="140"/>
      <c r="AT64" s="140"/>
      <c r="AU64" s="140"/>
      <c r="AV64" s="140"/>
      <c r="AW64" s="140"/>
      <c r="AX64" s="140"/>
      <c r="AY64" s="140"/>
      <c r="AZ64" s="140">
        <f t="shared" si="15"/>
        <v>0</v>
      </c>
    </row>
    <row r="65" spans="1:52" x14ac:dyDescent="0.2">
      <c r="A65" s="190">
        <v>4</v>
      </c>
      <c r="B65" s="141" t="s">
        <v>253</v>
      </c>
      <c r="C65" s="148" t="str">
        <f t="shared" si="0"/>
        <v>05</v>
      </c>
      <c r="D65" s="148" t="str">
        <f t="shared" si="1"/>
        <v>00</v>
      </c>
      <c r="E65" s="148" t="str">
        <f t="shared" si="2"/>
        <v>150</v>
      </c>
      <c r="F65" s="141" t="str">
        <f t="shared" si="3"/>
        <v>5000.08</v>
      </c>
      <c r="G65" s="141" t="s">
        <v>91</v>
      </c>
      <c r="H65" s="163">
        <v>715</v>
      </c>
      <c r="I65" s="163">
        <v>715</v>
      </c>
      <c r="J65" s="163"/>
      <c r="K65" s="163"/>
      <c r="L65" s="163"/>
      <c r="M65" s="163">
        <v>700.94</v>
      </c>
      <c r="N65" s="139">
        <v>700.94</v>
      </c>
      <c r="O65" s="139">
        <f t="shared" si="11"/>
        <v>-14.059999999999945</v>
      </c>
      <c r="Q65" s="174">
        <v>720</v>
      </c>
      <c r="R65" s="174">
        <v>720</v>
      </c>
      <c r="S65" s="174"/>
      <c r="T65" s="174"/>
      <c r="U65" s="174"/>
      <c r="V65" s="174">
        <v>721.49</v>
      </c>
      <c r="W65" s="140">
        <v>721.49</v>
      </c>
      <c r="X65" s="140">
        <f t="shared" si="12"/>
        <v>1.4900000000000091</v>
      </c>
      <c r="Z65" s="172">
        <v>730</v>
      </c>
      <c r="AA65" s="172">
        <v>730</v>
      </c>
      <c r="AB65" s="172"/>
      <c r="AC65" s="172"/>
      <c r="AD65" s="172"/>
      <c r="AE65" s="172">
        <v>0</v>
      </c>
      <c r="AF65" s="172">
        <v>0</v>
      </c>
      <c r="AG65" s="172">
        <f t="shared" si="13"/>
        <v>-730</v>
      </c>
      <c r="AI65" s="168">
        <f>IFERROR(VLOOKUP(B65,[2]rptBudgetaryBudgetCrossOrganiza!$A$1:$M$744,4,FALSE),"0")</f>
        <v>750</v>
      </c>
      <c r="AJ65" s="168">
        <f>IFERROR(VLOOKUP(B65,[2]rptBudgetaryBudgetCrossOrganiza!$A$1:$M$744,6,FALSE),"0")</f>
        <v>750</v>
      </c>
      <c r="AK65" s="170">
        <f t="shared" si="4"/>
        <v>750</v>
      </c>
      <c r="AL65" s="170">
        <f>IFERROR(VLOOKUP(B65,[3]rptBudgetaryBudgetCrossOrganiza!$A$11516:$O$12569,13,FALSE),"0")</f>
        <v>0</v>
      </c>
      <c r="AM65" s="170"/>
      <c r="AN65" s="170"/>
      <c r="AO65" s="170"/>
      <c r="AP65" s="170"/>
      <c r="AQ65" s="170">
        <f t="shared" si="14"/>
        <v>-750</v>
      </c>
      <c r="AS65" s="140"/>
      <c r="AT65" s="140"/>
      <c r="AU65" s="140"/>
      <c r="AV65" s="140"/>
      <c r="AW65" s="140"/>
      <c r="AX65" s="140"/>
      <c r="AY65" s="140"/>
      <c r="AZ65" s="140">
        <f t="shared" si="15"/>
        <v>0</v>
      </c>
    </row>
    <row r="66" spans="1:52" x14ac:dyDescent="0.2">
      <c r="A66" s="190">
        <v>4</v>
      </c>
      <c r="B66" s="141" t="s">
        <v>254</v>
      </c>
      <c r="C66" s="148" t="str">
        <f t="shared" si="0"/>
        <v>05</v>
      </c>
      <c r="D66" s="148" t="str">
        <f t="shared" si="1"/>
        <v>00</v>
      </c>
      <c r="E66" s="148" t="str">
        <f t="shared" si="2"/>
        <v>150</v>
      </c>
      <c r="F66" s="141" t="str">
        <f t="shared" si="3"/>
        <v>5000.09</v>
      </c>
      <c r="G66" s="141" t="s">
        <v>92</v>
      </c>
      <c r="H66" s="163">
        <v>0</v>
      </c>
      <c r="I66" s="163">
        <v>0</v>
      </c>
      <c r="J66" s="163"/>
      <c r="K66" s="163"/>
      <c r="L66" s="163"/>
      <c r="M66" s="163">
        <v>0</v>
      </c>
      <c r="N66" s="139">
        <v>0</v>
      </c>
      <c r="O66" s="139">
        <f t="shared" si="11"/>
        <v>0</v>
      </c>
      <c r="Q66" s="174">
        <v>0</v>
      </c>
      <c r="R66" s="174">
        <v>0</v>
      </c>
      <c r="S66" s="174"/>
      <c r="T66" s="174"/>
      <c r="U66" s="174"/>
      <c r="V66" s="174">
        <v>0</v>
      </c>
      <c r="W66" s="140">
        <v>0</v>
      </c>
      <c r="X66" s="140">
        <f t="shared" si="12"/>
        <v>0</v>
      </c>
      <c r="Z66" s="172">
        <v>0</v>
      </c>
      <c r="AA66" s="172">
        <v>0</v>
      </c>
      <c r="AB66" s="172"/>
      <c r="AC66" s="172"/>
      <c r="AD66" s="172"/>
      <c r="AE66" s="172">
        <v>0</v>
      </c>
      <c r="AF66" s="172">
        <v>0</v>
      </c>
      <c r="AG66" s="172">
        <f t="shared" si="13"/>
        <v>0</v>
      </c>
      <c r="AI66" s="168">
        <f>IFERROR(VLOOKUP(B66,[2]rptBudgetaryBudgetCrossOrganiza!$A$1:$M$744,4,FALSE),"0")</f>
        <v>0</v>
      </c>
      <c r="AJ66" s="168">
        <f>IFERROR(VLOOKUP(B66,[2]rptBudgetaryBudgetCrossOrganiza!$A$1:$M$744,6,FALSE),"0")</f>
        <v>0</v>
      </c>
      <c r="AK66" s="170">
        <f t="shared" si="4"/>
        <v>0</v>
      </c>
      <c r="AL66" s="170">
        <f>IFERROR(VLOOKUP(B66,[3]rptBudgetaryBudgetCrossOrganiza!$A$11516:$O$12569,13,FALSE),"0")</f>
        <v>0</v>
      </c>
      <c r="AM66" s="170"/>
      <c r="AN66" s="170"/>
      <c r="AO66" s="170"/>
      <c r="AP66" s="170"/>
      <c r="AQ66" s="170">
        <f t="shared" si="14"/>
        <v>0</v>
      </c>
      <c r="AS66" s="140"/>
      <c r="AT66" s="140"/>
      <c r="AU66" s="140"/>
      <c r="AV66" s="140"/>
      <c r="AW66" s="140"/>
      <c r="AX66" s="140"/>
      <c r="AY66" s="140"/>
      <c r="AZ66" s="140">
        <f t="shared" si="15"/>
        <v>0</v>
      </c>
    </row>
    <row r="67" spans="1:52" x14ac:dyDescent="0.2">
      <c r="A67" s="190">
        <v>4</v>
      </c>
      <c r="B67" s="141" t="s">
        <v>255</v>
      </c>
      <c r="C67" s="148" t="str">
        <f t="shared" ref="C67:C130" si="16">MID(B67,5,2)</f>
        <v>05</v>
      </c>
      <c r="D67" s="148" t="str">
        <f t="shared" ref="D67:D130" si="17">MID(B67,8,2)</f>
        <v>00</v>
      </c>
      <c r="E67" s="148" t="str">
        <f t="shared" ref="E67:E130" si="18">MID(B67,11,3)</f>
        <v>150</v>
      </c>
      <c r="F67" s="141" t="str">
        <f t="shared" ref="F67:F130" si="19">RIGHT(B67,7)</f>
        <v>5000.10</v>
      </c>
      <c r="G67" s="141" t="s">
        <v>93</v>
      </c>
      <c r="H67" s="163">
        <v>0</v>
      </c>
      <c r="I67" s="163">
        <v>0</v>
      </c>
      <c r="J67" s="163"/>
      <c r="K67" s="163"/>
      <c r="L67" s="163"/>
      <c r="M67" s="163">
        <v>0</v>
      </c>
      <c r="N67" s="139">
        <v>0</v>
      </c>
      <c r="O67" s="139">
        <f t="shared" si="11"/>
        <v>0</v>
      </c>
      <c r="Q67" s="174">
        <v>0</v>
      </c>
      <c r="R67" s="174">
        <v>0</v>
      </c>
      <c r="S67" s="174"/>
      <c r="T67" s="174"/>
      <c r="U67" s="174"/>
      <c r="V67" s="174">
        <v>0</v>
      </c>
      <c r="W67" s="140">
        <v>0</v>
      </c>
      <c r="X67" s="140">
        <f t="shared" si="12"/>
        <v>0</v>
      </c>
      <c r="Z67" s="172">
        <v>0</v>
      </c>
      <c r="AA67" s="172">
        <v>0</v>
      </c>
      <c r="AB67" s="172"/>
      <c r="AC67" s="172"/>
      <c r="AD67" s="172"/>
      <c r="AE67" s="172">
        <v>0</v>
      </c>
      <c r="AF67" s="172">
        <v>0</v>
      </c>
      <c r="AG67" s="172">
        <f t="shared" si="13"/>
        <v>0</v>
      </c>
      <c r="AI67" s="168">
        <f>IFERROR(VLOOKUP(B67,[2]rptBudgetaryBudgetCrossOrganiza!$A$1:$M$744,4,FALSE),"0")</f>
        <v>0</v>
      </c>
      <c r="AJ67" s="168">
        <f>IFERROR(VLOOKUP(B67,[2]rptBudgetaryBudgetCrossOrganiza!$A$1:$M$744,6,FALSE),"0")</f>
        <v>0</v>
      </c>
      <c r="AK67" s="170">
        <f t="shared" si="4"/>
        <v>0</v>
      </c>
      <c r="AL67" s="170">
        <f>IFERROR(VLOOKUP(B67,[3]rptBudgetaryBudgetCrossOrganiza!$A$11516:$O$12569,13,FALSE),"0")</f>
        <v>0</v>
      </c>
      <c r="AM67" s="170"/>
      <c r="AN67" s="170"/>
      <c r="AO67" s="170"/>
      <c r="AP67" s="170"/>
      <c r="AQ67" s="170">
        <f t="shared" si="14"/>
        <v>0</v>
      </c>
      <c r="AS67" s="140"/>
      <c r="AT67" s="140"/>
      <c r="AU67" s="140"/>
      <c r="AV67" s="140"/>
      <c r="AW67" s="140"/>
      <c r="AX67" s="140"/>
      <c r="AY67" s="140"/>
      <c r="AZ67" s="140">
        <f t="shared" si="15"/>
        <v>0</v>
      </c>
    </row>
    <row r="68" spans="1:52" x14ac:dyDescent="0.2">
      <c r="A68" s="190">
        <v>4</v>
      </c>
      <c r="B68" s="141" t="s">
        <v>256</v>
      </c>
      <c r="C68" s="148" t="str">
        <f t="shared" si="16"/>
        <v>05</v>
      </c>
      <c r="D68" s="148" t="str">
        <f t="shared" si="17"/>
        <v>00</v>
      </c>
      <c r="E68" s="148" t="str">
        <f t="shared" si="18"/>
        <v>150</v>
      </c>
      <c r="F68" s="141" t="str">
        <f t="shared" si="19"/>
        <v>5000.11</v>
      </c>
      <c r="G68" s="141" t="s">
        <v>94</v>
      </c>
      <c r="H68" s="163">
        <v>0</v>
      </c>
      <c r="I68" s="163">
        <v>0</v>
      </c>
      <c r="J68" s="163"/>
      <c r="K68" s="163"/>
      <c r="L68" s="163"/>
      <c r="M68" s="163">
        <v>0</v>
      </c>
      <c r="N68" s="139">
        <v>0</v>
      </c>
      <c r="O68" s="139">
        <f t="shared" si="11"/>
        <v>0</v>
      </c>
      <c r="Q68" s="174">
        <v>0</v>
      </c>
      <c r="R68" s="174">
        <v>0</v>
      </c>
      <c r="S68" s="174"/>
      <c r="T68" s="174"/>
      <c r="U68" s="174"/>
      <c r="V68" s="174">
        <v>0</v>
      </c>
      <c r="W68" s="140">
        <v>0</v>
      </c>
      <c r="X68" s="140">
        <f t="shared" si="12"/>
        <v>0</v>
      </c>
      <c r="Z68" s="172">
        <v>0</v>
      </c>
      <c r="AA68" s="172">
        <v>0</v>
      </c>
      <c r="AB68" s="172"/>
      <c r="AC68" s="172"/>
      <c r="AD68" s="172"/>
      <c r="AE68" s="172">
        <v>0</v>
      </c>
      <c r="AF68" s="172">
        <v>0</v>
      </c>
      <c r="AG68" s="172">
        <f t="shared" si="13"/>
        <v>0</v>
      </c>
      <c r="AI68" s="168">
        <f>IFERROR(VLOOKUP(B68,[2]rptBudgetaryBudgetCrossOrganiza!$A$1:$M$744,4,FALSE),"0")</f>
        <v>0</v>
      </c>
      <c r="AJ68" s="168">
        <f>IFERROR(VLOOKUP(B68,[2]rptBudgetaryBudgetCrossOrganiza!$A$1:$M$744,6,FALSE),"0")</f>
        <v>0</v>
      </c>
      <c r="AK68" s="170">
        <f t="shared" ref="AK68:AK131" si="20">AJ68</f>
        <v>0</v>
      </c>
      <c r="AL68" s="170">
        <f>IFERROR(VLOOKUP(B68,[3]rptBudgetaryBudgetCrossOrganiza!$A$11516:$O$12569,13,FALSE),"0")</f>
        <v>0</v>
      </c>
      <c r="AM68" s="170"/>
      <c r="AN68" s="170"/>
      <c r="AO68" s="170"/>
      <c r="AP68" s="170"/>
      <c r="AQ68" s="170">
        <f t="shared" si="14"/>
        <v>0</v>
      </c>
      <c r="AS68" s="140"/>
      <c r="AT68" s="140"/>
      <c r="AU68" s="140"/>
      <c r="AV68" s="140"/>
      <c r="AW68" s="140"/>
      <c r="AX68" s="140"/>
      <c r="AY68" s="140"/>
      <c r="AZ68" s="140">
        <f t="shared" si="15"/>
        <v>0</v>
      </c>
    </row>
    <row r="69" spans="1:52" x14ac:dyDescent="0.2">
      <c r="A69" s="190">
        <v>4</v>
      </c>
      <c r="B69" s="141" t="s">
        <v>257</v>
      </c>
      <c r="C69" s="148" t="str">
        <f t="shared" si="16"/>
        <v>05</v>
      </c>
      <c r="D69" s="148" t="str">
        <f t="shared" si="17"/>
        <v>00</v>
      </c>
      <c r="E69" s="148" t="str">
        <f t="shared" si="18"/>
        <v>150</v>
      </c>
      <c r="F69" s="141" t="str">
        <f t="shared" si="19"/>
        <v>5000.12</v>
      </c>
      <c r="G69" s="141" t="s">
        <v>95</v>
      </c>
      <c r="H69" s="163">
        <v>0</v>
      </c>
      <c r="I69" s="163">
        <v>0</v>
      </c>
      <c r="J69" s="163"/>
      <c r="K69" s="163"/>
      <c r="L69" s="163"/>
      <c r="M69" s="163">
        <v>0</v>
      </c>
      <c r="N69" s="139">
        <v>0</v>
      </c>
      <c r="O69" s="139">
        <f t="shared" si="11"/>
        <v>0</v>
      </c>
      <c r="Q69" s="174">
        <v>0</v>
      </c>
      <c r="R69" s="174">
        <v>0</v>
      </c>
      <c r="S69" s="174"/>
      <c r="T69" s="174"/>
      <c r="U69" s="174"/>
      <c r="V69" s="174">
        <v>0</v>
      </c>
      <c r="W69" s="140">
        <v>0</v>
      </c>
      <c r="X69" s="140">
        <f t="shared" si="12"/>
        <v>0</v>
      </c>
      <c r="Z69" s="172">
        <v>0</v>
      </c>
      <c r="AA69" s="172">
        <v>0</v>
      </c>
      <c r="AB69" s="172"/>
      <c r="AC69" s="172"/>
      <c r="AD69" s="172"/>
      <c r="AE69" s="172">
        <v>0</v>
      </c>
      <c r="AF69" s="172">
        <v>0</v>
      </c>
      <c r="AG69" s="172">
        <f t="shared" si="13"/>
        <v>0</v>
      </c>
      <c r="AI69" s="168">
        <f>IFERROR(VLOOKUP(B69,[2]rptBudgetaryBudgetCrossOrganiza!$A$1:$M$744,4,FALSE),"0")</f>
        <v>0</v>
      </c>
      <c r="AJ69" s="168">
        <f>IFERROR(VLOOKUP(B69,[2]rptBudgetaryBudgetCrossOrganiza!$A$1:$M$744,6,FALSE),"0")</f>
        <v>0</v>
      </c>
      <c r="AK69" s="170">
        <f t="shared" si="20"/>
        <v>0</v>
      </c>
      <c r="AL69" s="170">
        <f>IFERROR(VLOOKUP(B69,[3]rptBudgetaryBudgetCrossOrganiza!$A$11516:$O$12569,13,FALSE),"0")</f>
        <v>0</v>
      </c>
      <c r="AM69" s="170"/>
      <c r="AN69" s="170"/>
      <c r="AO69" s="170"/>
      <c r="AP69" s="170"/>
      <c r="AQ69" s="170">
        <f t="shared" si="14"/>
        <v>0</v>
      </c>
      <c r="AS69" s="140"/>
      <c r="AT69" s="140"/>
      <c r="AU69" s="140"/>
      <c r="AV69" s="140"/>
      <c r="AW69" s="140"/>
      <c r="AX69" s="140"/>
      <c r="AY69" s="140"/>
      <c r="AZ69" s="140">
        <f t="shared" si="15"/>
        <v>0</v>
      </c>
    </row>
    <row r="70" spans="1:52" x14ac:dyDescent="0.2">
      <c r="A70" s="190">
        <v>4</v>
      </c>
      <c r="B70" s="141" t="s">
        <v>258</v>
      </c>
      <c r="C70" s="148" t="str">
        <f t="shared" si="16"/>
        <v>05</v>
      </c>
      <c r="D70" s="148" t="str">
        <f t="shared" si="17"/>
        <v>00</v>
      </c>
      <c r="E70" s="148" t="str">
        <f t="shared" si="18"/>
        <v>150</v>
      </c>
      <c r="F70" s="141" t="str">
        <f t="shared" si="19"/>
        <v>5000.99</v>
      </c>
      <c r="G70" s="141" t="s">
        <v>96</v>
      </c>
      <c r="H70" s="163">
        <v>0</v>
      </c>
      <c r="I70" s="163">
        <v>0</v>
      </c>
      <c r="J70" s="163"/>
      <c r="K70" s="163"/>
      <c r="L70" s="163"/>
      <c r="M70" s="163">
        <v>0</v>
      </c>
      <c r="N70" s="139">
        <v>0</v>
      </c>
      <c r="O70" s="139">
        <f t="shared" si="11"/>
        <v>0</v>
      </c>
      <c r="Q70" s="174">
        <v>0</v>
      </c>
      <c r="R70" s="174">
        <v>0</v>
      </c>
      <c r="S70" s="174"/>
      <c r="T70" s="174"/>
      <c r="U70" s="174"/>
      <c r="V70" s="174">
        <v>0</v>
      </c>
      <c r="W70" s="140">
        <v>0</v>
      </c>
      <c r="X70" s="140">
        <f t="shared" si="12"/>
        <v>0</v>
      </c>
      <c r="Z70" s="172">
        <v>0</v>
      </c>
      <c r="AA70" s="172">
        <v>0</v>
      </c>
      <c r="AB70" s="172"/>
      <c r="AC70" s="172"/>
      <c r="AD70" s="172"/>
      <c r="AE70" s="172">
        <v>0</v>
      </c>
      <c r="AF70" s="172">
        <v>0</v>
      </c>
      <c r="AG70" s="172">
        <f t="shared" si="13"/>
        <v>0</v>
      </c>
      <c r="AI70" s="168">
        <f>IFERROR(VLOOKUP(B70,[2]rptBudgetaryBudgetCrossOrganiza!$A$1:$M$744,4,FALSE),"0")</f>
        <v>0</v>
      </c>
      <c r="AJ70" s="168">
        <f>IFERROR(VLOOKUP(B70,[2]rptBudgetaryBudgetCrossOrganiza!$A$1:$M$744,6,FALSE),"0")</f>
        <v>0</v>
      </c>
      <c r="AK70" s="170">
        <f t="shared" si="20"/>
        <v>0</v>
      </c>
      <c r="AL70" s="170">
        <f>IFERROR(VLOOKUP(B70,[3]rptBudgetaryBudgetCrossOrganiza!$A$11516:$O$12569,13,FALSE),"0")</f>
        <v>0</v>
      </c>
      <c r="AM70" s="170"/>
      <c r="AN70" s="170"/>
      <c r="AO70" s="170"/>
      <c r="AP70" s="170"/>
      <c r="AQ70" s="170">
        <f t="shared" si="14"/>
        <v>0</v>
      </c>
      <c r="AS70" s="140"/>
      <c r="AT70" s="140"/>
      <c r="AU70" s="140"/>
      <c r="AV70" s="140"/>
      <c r="AW70" s="140"/>
      <c r="AX70" s="140"/>
      <c r="AY70" s="140"/>
      <c r="AZ70" s="140">
        <f t="shared" si="15"/>
        <v>0</v>
      </c>
    </row>
    <row r="71" spans="1:52" x14ac:dyDescent="0.2">
      <c r="A71" s="190">
        <v>4</v>
      </c>
      <c r="B71" s="141" t="s">
        <v>259</v>
      </c>
      <c r="C71" s="148" t="str">
        <f t="shared" si="16"/>
        <v>05</v>
      </c>
      <c r="D71" s="148" t="str">
        <f t="shared" si="17"/>
        <v>00</v>
      </c>
      <c r="E71" s="148" t="str">
        <f t="shared" si="18"/>
        <v>150</v>
      </c>
      <c r="F71" s="141" t="str">
        <f t="shared" si="19"/>
        <v>5100.00</v>
      </c>
      <c r="G71" s="141" t="s">
        <v>97</v>
      </c>
      <c r="H71" s="163">
        <v>10365</v>
      </c>
      <c r="I71" s="163">
        <v>10365</v>
      </c>
      <c r="J71" s="163"/>
      <c r="K71" s="163"/>
      <c r="L71" s="163"/>
      <c r="M71" s="163">
        <v>10166.27</v>
      </c>
      <c r="N71" s="139">
        <v>10166.27</v>
      </c>
      <c r="O71" s="139">
        <f t="shared" ref="O71:O102" si="21">N71-I71</f>
        <v>-198.72999999999956</v>
      </c>
      <c r="Q71" s="174">
        <v>11800</v>
      </c>
      <c r="R71" s="174">
        <v>11800</v>
      </c>
      <c r="S71" s="174"/>
      <c r="T71" s="174"/>
      <c r="U71" s="174"/>
      <c r="V71" s="174">
        <v>11291.42</v>
      </c>
      <c r="W71" s="140">
        <v>11291.42</v>
      </c>
      <c r="X71" s="140">
        <f t="shared" ref="X71:X102" si="22">W71-R71</f>
        <v>-508.57999999999993</v>
      </c>
      <c r="Z71" s="172">
        <v>13195</v>
      </c>
      <c r="AA71" s="172">
        <v>13195</v>
      </c>
      <c r="AB71" s="172"/>
      <c r="AC71" s="172"/>
      <c r="AD71" s="172"/>
      <c r="AE71" s="172">
        <v>6741.96</v>
      </c>
      <c r="AF71" s="172">
        <v>6741.96</v>
      </c>
      <c r="AG71" s="172">
        <f t="shared" ref="AG71:AG102" si="23">AF71-AA71</f>
        <v>-6453.04</v>
      </c>
      <c r="AI71" s="168">
        <f>IFERROR(VLOOKUP(B71,[2]rptBudgetaryBudgetCrossOrganiza!$A$1:$M$744,4,FALSE),"0")</f>
        <v>13195</v>
      </c>
      <c r="AJ71" s="168">
        <f>IFERROR(VLOOKUP(B71,[2]rptBudgetaryBudgetCrossOrganiza!$A$1:$M$744,6,FALSE),"0")</f>
        <v>13195</v>
      </c>
      <c r="AK71" s="170">
        <f t="shared" si="20"/>
        <v>13195</v>
      </c>
      <c r="AL71" s="170">
        <f>IFERROR(VLOOKUP(B71,[3]rptBudgetaryBudgetCrossOrganiza!$A$11516:$O$12569,13,FALSE),"0")</f>
        <v>1665.48</v>
      </c>
      <c r="AM71" s="170"/>
      <c r="AN71" s="170"/>
      <c r="AO71" s="170"/>
      <c r="AP71" s="170"/>
      <c r="AQ71" s="170">
        <f t="shared" ref="AQ71:AQ102" si="24">AP71-AJ71</f>
        <v>-13195</v>
      </c>
      <c r="AS71" s="140"/>
      <c r="AT71" s="140"/>
      <c r="AU71" s="140"/>
      <c r="AV71" s="140"/>
      <c r="AW71" s="140"/>
      <c r="AX71" s="140"/>
      <c r="AY71" s="140"/>
      <c r="AZ71" s="140">
        <f t="shared" ref="AZ71:AZ102" si="25">AY71-AT71</f>
        <v>0</v>
      </c>
    </row>
    <row r="72" spans="1:52" x14ac:dyDescent="0.2">
      <c r="A72" s="190">
        <v>4</v>
      </c>
      <c r="B72" s="141" t="s">
        <v>260</v>
      </c>
      <c r="C72" s="148" t="str">
        <f t="shared" si="16"/>
        <v>05</v>
      </c>
      <c r="D72" s="148" t="str">
        <f t="shared" si="17"/>
        <v>00</v>
      </c>
      <c r="E72" s="148" t="str">
        <f t="shared" si="18"/>
        <v>150</v>
      </c>
      <c r="F72" s="141" t="str">
        <f t="shared" si="19"/>
        <v>5100.01</v>
      </c>
      <c r="G72" s="141" t="s">
        <v>98</v>
      </c>
      <c r="H72" s="163">
        <v>2535</v>
      </c>
      <c r="I72" s="163">
        <v>2535</v>
      </c>
      <c r="J72" s="163"/>
      <c r="K72" s="163"/>
      <c r="L72" s="163"/>
      <c r="M72" s="163">
        <v>2556.62</v>
      </c>
      <c r="N72" s="139">
        <v>2556.62</v>
      </c>
      <c r="O72" s="139">
        <f t="shared" si="21"/>
        <v>21.619999999999891</v>
      </c>
      <c r="Q72" s="174">
        <v>2800</v>
      </c>
      <c r="R72" s="174">
        <v>2800</v>
      </c>
      <c r="S72" s="174"/>
      <c r="T72" s="174"/>
      <c r="U72" s="174"/>
      <c r="V72" s="174">
        <v>2644.53</v>
      </c>
      <c r="W72" s="140">
        <v>2644.53</v>
      </c>
      <c r="X72" s="140">
        <f t="shared" si="22"/>
        <v>-155.4699999999998</v>
      </c>
      <c r="Z72" s="172">
        <v>3075</v>
      </c>
      <c r="AA72" s="172">
        <v>3075</v>
      </c>
      <c r="AB72" s="172"/>
      <c r="AC72" s="172"/>
      <c r="AD72" s="172"/>
      <c r="AE72" s="172">
        <v>1639.46</v>
      </c>
      <c r="AF72" s="172">
        <v>1639.46</v>
      </c>
      <c r="AG72" s="172">
        <f t="shared" si="23"/>
        <v>-1435.54</v>
      </c>
      <c r="AI72" s="168">
        <f>IFERROR(VLOOKUP(B72,[2]rptBudgetaryBudgetCrossOrganiza!$A$1:$M$744,4,FALSE),"0")</f>
        <v>3075</v>
      </c>
      <c r="AJ72" s="168">
        <f>IFERROR(VLOOKUP(B72,[2]rptBudgetaryBudgetCrossOrganiza!$A$1:$M$744,6,FALSE),"0")</f>
        <v>3075</v>
      </c>
      <c r="AK72" s="170">
        <f t="shared" si="20"/>
        <v>3075</v>
      </c>
      <c r="AL72" s="170">
        <f>IFERROR(VLOOKUP(B72,[3]rptBudgetaryBudgetCrossOrganiza!$A$11516:$O$12569,13,FALSE),"0")</f>
        <v>478.14</v>
      </c>
      <c r="AM72" s="170"/>
      <c r="AN72" s="170"/>
      <c r="AO72" s="170"/>
      <c r="AP72" s="170"/>
      <c r="AQ72" s="170">
        <f t="shared" si="24"/>
        <v>-3075</v>
      </c>
      <c r="AS72" s="140"/>
      <c r="AT72" s="140"/>
      <c r="AU72" s="140"/>
      <c r="AV72" s="140"/>
      <c r="AW72" s="140"/>
      <c r="AX72" s="140"/>
      <c r="AY72" s="140"/>
      <c r="AZ72" s="140">
        <f t="shared" si="25"/>
        <v>0</v>
      </c>
    </row>
    <row r="73" spans="1:52" x14ac:dyDescent="0.2">
      <c r="A73" s="190">
        <v>4</v>
      </c>
      <c r="B73" s="141" t="s">
        <v>261</v>
      </c>
      <c r="C73" s="148" t="str">
        <f t="shared" si="16"/>
        <v>05</v>
      </c>
      <c r="D73" s="148" t="str">
        <f t="shared" si="17"/>
        <v>00</v>
      </c>
      <c r="E73" s="148" t="str">
        <f t="shared" si="18"/>
        <v>150</v>
      </c>
      <c r="F73" s="141" t="str">
        <f t="shared" si="19"/>
        <v>5100.02</v>
      </c>
      <c r="G73" s="141" t="s">
        <v>99</v>
      </c>
      <c r="H73" s="163">
        <v>10655</v>
      </c>
      <c r="I73" s="163">
        <v>10655</v>
      </c>
      <c r="J73" s="163"/>
      <c r="K73" s="163"/>
      <c r="L73" s="163"/>
      <c r="M73" s="163">
        <v>10939.88</v>
      </c>
      <c r="N73" s="139">
        <v>10939.88</v>
      </c>
      <c r="O73" s="139">
        <f t="shared" si="21"/>
        <v>284.8799999999992</v>
      </c>
      <c r="Q73" s="174">
        <v>10945</v>
      </c>
      <c r="R73" s="174">
        <v>10945</v>
      </c>
      <c r="S73" s="174"/>
      <c r="T73" s="174"/>
      <c r="U73" s="174"/>
      <c r="V73" s="174">
        <v>10711.97</v>
      </c>
      <c r="W73" s="140">
        <v>10711.97</v>
      </c>
      <c r="X73" s="140">
        <f t="shared" si="22"/>
        <v>-233.03000000000065</v>
      </c>
      <c r="Z73" s="172">
        <v>10940</v>
      </c>
      <c r="AA73" s="172">
        <v>10940</v>
      </c>
      <c r="AB73" s="172"/>
      <c r="AC73" s="172"/>
      <c r="AD73" s="172"/>
      <c r="AE73" s="172">
        <v>7456.3</v>
      </c>
      <c r="AF73" s="172">
        <v>7456.3</v>
      </c>
      <c r="AG73" s="172">
        <f t="shared" si="23"/>
        <v>-3483.7</v>
      </c>
      <c r="AI73" s="168">
        <f>IFERROR(VLOOKUP(B73,[2]rptBudgetaryBudgetCrossOrganiza!$A$1:$M$744,4,FALSE),"0")</f>
        <v>10940</v>
      </c>
      <c r="AJ73" s="168">
        <f>IFERROR(VLOOKUP(B73,[2]rptBudgetaryBudgetCrossOrganiza!$A$1:$M$744,6,FALSE),"0")</f>
        <v>10940</v>
      </c>
      <c r="AK73" s="170">
        <f t="shared" si="20"/>
        <v>10940</v>
      </c>
      <c r="AL73" s="170">
        <f>IFERROR(VLOOKUP(B73,[3]rptBudgetaryBudgetCrossOrganiza!$A$11516:$O$12569,13,FALSE),"0")</f>
        <v>1039.56</v>
      </c>
      <c r="AM73" s="170"/>
      <c r="AN73" s="170"/>
      <c r="AO73" s="170"/>
      <c r="AP73" s="170"/>
      <c r="AQ73" s="170">
        <f t="shared" si="24"/>
        <v>-10940</v>
      </c>
      <c r="AS73" s="140"/>
      <c r="AT73" s="140"/>
      <c r="AU73" s="140"/>
      <c r="AV73" s="140"/>
      <c r="AW73" s="140"/>
      <c r="AX73" s="140"/>
      <c r="AY73" s="140"/>
      <c r="AZ73" s="140">
        <f t="shared" si="25"/>
        <v>0</v>
      </c>
    </row>
    <row r="74" spans="1:52" x14ac:dyDescent="0.2">
      <c r="A74" s="190">
        <v>4</v>
      </c>
      <c r="B74" s="141" t="s">
        <v>262</v>
      </c>
      <c r="C74" s="148" t="str">
        <f t="shared" si="16"/>
        <v>05</v>
      </c>
      <c r="D74" s="148" t="str">
        <f t="shared" si="17"/>
        <v>00</v>
      </c>
      <c r="E74" s="148" t="str">
        <f t="shared" si="18"/>
        <v>150</v>
      </c>
      <c r="F74" s="141" t="str">
        <f t="shared" si="19"/>
        <v>5100.03</v>
      </c>
      <c r="G74" s="141" t="s">
        <v>100</v>
      </c>
      <c r="H74" s="163">
        <v>830</v>
      </c>
      <c r="I74" s="163">
        <v>830</v>
      </c>
      <c r="J74" s="163"/>
      <c r="K74" s="163"/>
      <c r="L74" s="163"/>
      <c r="M74" s="163">
        <v>802.61</v>
      </c>
      <c r="N74" s="139">
        <v>802.61</v>
      </c>
      <c r="O74" s="139">
        <f t="shared" si="21"/>
        <v>-27.389999999999986</v>
      </c>
      <c r="Q74" s="174">
        <v>810</v>
      </c>
      <c r="R74" s="174">
        <v>810</v>
      </c>
      <c r="S74" s="174"/>
      <c r="T74" s="174"/>
      <c r="U74" s="174"/>
      <c r="V74" s="174">
        <v>715.63</v>
      </c>
      <c r="W74" s="140">
        <v>715.63</v>
      </c>
      <c r="X74" s="140">
        <f t="shared" si="22"/>
        <v>-94.37</v>
      </c>
      <c r="Z74" s="172">
        <v>810</v>
      </c>
      <c r="AA74" s="172">
        <v>810</v>
      </c>
      <c r="AB74" s="172"/>
      <c r="AC74" s="172"/>
      <c r="AD74" s="172"/>
      <c r="AE74" s="172">
        <v>280.99</v>
      </c>
      <c r="AF74" s="172">
        <v>280.99</v>
      </c>
      <c r="AG74" s="172">
        <f t="shared" si="23"/>
        <v>-529.01</v>
      </c>
      <c r="AI74" s="168">
        <f>IFERROR(VLOOKUP(B74,[2]rptBudgetaryBudgetCrossOrganiza!$A$1:$M$744,4,FALSE),"0")</f>
        <v>810</v>
      </c>
      <c r="AJ74" s="168">
        <f>IFERROR(VLOOKUP(B74,[2]rptBudgetaryBudgetCrossOrganiza!$A$1:$M$744,6,FALSE),"0")</f>
        <v>810</v>
      </c>
      <c r="AK74" s="170">
        <f t="shared" si="20"/>
        <v>810</v>
      </c>
      <c r="AL74" s="170">
        <f>IFERROR(VLOOKUP(B74,[3]rptBudgetaryBudgetCrossOrganiza!$A$11516:$O$12569,13,FALSE),"0")</f>
        <v>91.32</v>
      </c>
      <c r="AM74" s="170"/>
      <c r="AN74" s="170"/>
      <c r="AO74" s="170"/>
      <c r="AP74" s="170"/>
      <c r="AQ74" s="170">
        <f t="shared" si="24"/>
        <v>-810</v>
      </c>
      <c r="AS74" s="140"/>
      <c r="AT74" s="140"/>
      <c r="AU74" s="140"/>
      <c r="AV74" s="140"/>
      <c r="AW74" s="140"/>
      <c r="AX74" s="140"/>
      <c r="AY74" s="140"/>
      <c r="AZ74" s="140">
        <f t="shared" si="25"/>
        <v>0</v>
      </c>
    </row>
    <row r="75" spans="1:52" x14ac:dyDescent="0.2">
      <c r="A75" s="190">
        <v>4</v>
      </c>
      <c r="B75" s="141" t="s">
        <v>263</v>
      </c>
      <c r="C75" s="148" t="str">
        <f t="shared" si="16"/>
        <v>05</v>
      </c>
      <c r="D75" s="148" t="str">
        <f t="shared" si="17"/>
        <v>00</v>
      </c>
      <c r="E75" s="148" t="str">
        <f t="shared" si="18"/>
        <v>150</v>
      </c>
      <c r="F75" s="141" t="str">
        <f t="shared" si="19"/>
        <v>5100.04</v>
      </c>
      <c r="G75" s="141" t="s">
        <v>101</v>
      </c>
      <c r="H75" s="163">
        <v>120</v>
      </c>
      <c r="I75" s="163">
        <v>120</v>
      </c>
      <c r="J75" s="163"/>
      <c r="K75" s="163"/>
      <c r="L75" s="163"/>
      <c r="M75" s="163">
        <v>119.38</v>
      </c>
      <c r="N75" s="139">
        <v>119.38</v>
      </c>
      <c r="O75" s="139">
        <f t="shared" si="21"/>
        <v>-0.62000000000000455</v>
      </c>
      <c r="Q75" s="174">
        <v>120</v>
      </c>
      <c r="R75" s="174">
        <v>120</v>
      </c>
      <c r="S75" s="174"/>
      <c r="T75" s="174"/>
      <c r="U75" s="174"/>
      <c r="V75" s="174">
        <v>107.08</v>
      </c>
      <c r="W75" s="140">
        <v>107.08</v>
      </c>
      <c r="X75" s="140">
        <f t="shared" si="22"/>
        <v>-12.920000000000002</v>
      </c>
      <c r="Z75" s="172">
        <v>120</v>
      </c>
      <c r="AA75" s="172">
        <v>120</v>
      </c>
      <c r="AB75" s="172"/>
      <c r="AC75" s="172"/>
      <c r="AD75" s="172"/>
      <c r="AE75" s="172">
        <v>43.83</v>
      </c>
      <c r="AF75" s="172">
        <v>43.83</v>
      </c>
      <c r="AG75" s="172">
        <f t="shared" si="23"/>
        <v>-76.17</v>
      </c>
      <c r="AI75" s="168">
        <f>IFERROR(VLOOKUP(B75,[2]rptBudgetaryBudgetCrossOrganiza!$A$1:$M$744,4,FALSE),"0")</f>
        <v>120</v>
      </c>
      <c r="AJ75" s="168">
        <f>IFERROR(VLOOKUP(B75,[2]rptBudgetaryBudgetCrossOrganiza!$A$1:$M$744,6,FALSE),"0")</f>
        <v>120</v>
      </c>
      <c r="AK75" s="170">
        <f t="shared" si="20"/>
        <v>120</v>
      </c>
      <c r="AL75" s="170">
        <f>IFERROR(VLOOKUP(B75,[3]rptBudgetaryBudgetCrossOrganiza!$A$11516:$O$12569,13,FALSE),"0")</f>
        <v>14.94</v>
      </c>
      <c r="AM75" s="170"/>
      <c r="AN75" s="170"/>
      <c r="AO75" s="170"/>
      <c r="AP75" s="170"/>
      <c r="AQ75" s="170">
        <f t="shared" si="24"/>
        <v>-120</v>
      </c>
      <c r="AS75" s="140"/>
      <c r="AT75" s="140"/>
      <c r="AU75" s="140"/>
      <c r="AV75" s="140"/>
      <c r="AW75" s="140"/>
      <c r="AX75" s="140"/>
      <c r="AY75" s="140"/>
      <c r="AZ75" s="140">
        <f t="shared" si="25"/>
        <v>0</v>
      </c>
    </row>
    <row r="76" spans="1:52" x14ac:dyDescent="0.2">
      <c r="A76" s="190">
        <v>4</v>
      </c>
      <c r="B76" s="141" t="s">
        <v>264</v>
      </c>
      <c r="C76" s="148" t="str">
        <f t="shared" si="16"/>
        <v>05</v>
      </c>
      <c r="D76" s="148" t="str">
        <f t="shared" si="17"/>
        <v>00</v>
      </c>
      <c r="E76" s="148" t="str">
        <f t="shared" si="18"/>
        <v>150</v>
      </c>
      <c r="F76" s="141" t="str">
        <f t="shared" si="19"/>
        <v>5100.05</v>
      </c>
      <c r="G76" s="141" t="s">
        <v>102</v>
      </c>
      <c r="H76" s="163">
        <v>155</v>
      </c>
      <c r="I76" s="163">
        <v>155</v>
      </c>
      <c r="J76" s="163"/>
      <c r="K76" s="163"/>
      <c r="L76" s="163"/>
      <c r="M76" s="163">
        <v>139.69</v>
      </c>
      <c r="N76" s="139">
        <v>139.69</v>
      </c>
      <c r="O76" s="139">
        <f t="shared" si="21"/>
        <v>-15.310000000000002</v>
      </c>
      <c r="Q76" s="174">
        <v>145</v>
      </c>
      <c r="R76" s="174">
        <v>145</v>
      </c>
      <c r="S76" s="174"/>
      <c r="T76" s="174"/>
      <c r="U76" s="174"/>
      <c r="V76" s="174">
        <v>140.6</v>
      </c>
      <c r="W76" s="140">
        <v>140.6</v>
      </c>
      <c r="X76" s="140">
        <f t="shared" si="22"/>
        <v>-4.4000000000000057</v>
      </c>
      <c r="Z76" s="172">
        <v>160</v>
      </c>
      <c r="AA76" s="172">
        <v>160</v>
      </c>
      <c r="AB76" s="172"/>
      <c r="AC76" s="172"/>
      <c r="AD76" s="172"/>
      <c r="AE76" s="172">
        <v>59.4</v>
      </c>
      <c r="AF76" s="172">
        <v>59.4</v>
      </c>
      <c r="AG76" s="172">
        <f t="shared" si="23"/>
        <v>-100.6</v>
      </c>
      <c r="AI76" s="168">
        <f>IFERROR(VLOOKUP(B76,[2]rptBudgetaryBudgetCrossOrganiza!$A$1:$M$744,4,FALSE),"0")</f>
        <v>160</v>
      </c>
      <c r="AJ76" s="168">
        <f>IFERROR(VLOOKUP(B76,[2]rptBudgetaryBudgetCrossOrganiza!$A$1:$M$744,6,FALSE),"0")</f>
        <v>160</v>
      </c>
      <c r="AK76" s="170">
        <f t="shared" si="20"/>
        <v>160</v>
      </c>
      <c r="AL76" s="170">
        <f>IFERROR(VLOOKUP(B76,[3]rptBudgetaryBudgetCrossOrganiza!$A$11516:$O$12569,13,FALSE),"0")</f>
        <v>11.7</v>
      </c>
      <c r="AM76" s="170"/>
      <c r="AN76" s="170"/>
      <c r="AO76" s="170"/>
      <c r="AP76" s="170"/>
      <c r="AQ76" s="170">
        <f t="shared" si="24"/>
        <v>-160</v>
      </c>
      <c r="AS76" s="140"/>
      <c r="AT76" s="140"/>
      <c r="AU76" s="140"/>
      <c r="AV76" s="140"/>
      <c r="AW76" s="140"/>
      <c r="AX76" s="140"/>
      <c r="AY76" s="140"/>
      <c r="AZ76" s="140">
        <f t="shared" si="25"/>
        <v>0</v>
      </c>
    </row>
    <row r="77" spans="1:52" x14ac:dyDescent="0.2">
      <c r="A77" s="190">
        <v>4</v>
      </c>
      <c r="B77" s="141" t="s">
        <v>265</v>
      </c>
      <c r="C77" s="148" t="str">
        <f t="shared" si="16"/>
        <v>05</v>
      </c>
      <c r="D77" s="148" t="str">
        <f t="shared" si="17"/>
        <v>00</v>
      </c>
      <c r="E77" s="148" t="str">
        <f t="shared" si="18"/>
        <v>150</v>
      </c>
      <c r="F77" s="141" t="str">
        <f t="shared" si="19"/>
        <v>5100.06</v>
      </c>
      <c r="G77" s="141" t="s">
        <v>103</v>
      </c>
      <c r="H77" s="163">
        <v>1690</v>
      </c>
      <c r="I77" s="163">
        <v>1690</v>
      </c>
      <c r="J77" s="163"/>
      <c r="K77" s="163"/>
      <c r="L77" s="163"/>
      <c r="M77" s="163">
        <v>1690</v>
      </c>
      <c r="N77" s="139">
        <v>1690</v>
      </c>
      <c r="O77" s="139">
        <f t="shared" si="21"/>
        <v>0</v>
      </c>
      <c r="Q77" s="174">
        <v>1930</v>
      </c>
      <c r="R77" s="174">
        <v>1930</v>
      </c>
      <c r="S77" s="174"/>
      <c r="T77" s="174"/>
      <c r="U77" s="174"/>
      <c r="V77" s="174">
        <v>1930</v>
      </c>
      <c r="W77" s="140">
        <v>1930</v>
      </c>
      <c r="X77" s="140">
        <f t="shared" si="22"/>
        <v>0</v>
      </c>
      <c r="Z77" s="172">
        <v>1940</v>
      </c>
      <c r="AA77" s="172">
        <v>1940</v>
      </c>
      <c r="AB77" s="172"/>
      <c r="AC77" s="172"/>
      <c r="AD77" s="172"/>
      <c r="AE77" s="172">
        <v>646.67999999999995</v>
      </c>
      <c r="AF77" s="172">
        <v>646.67999999999995</v>
      </c>
      <c r="AG77" s="172">
        <f t="shared" si="23"/>
        <v>-1293.3200000000002</v>
      </c>
      <c r="AI77" s="168">
        <f>IFERROR(VLOOKUP(B77,[2]rptBudgetaryBudgetCrossOrganiza!$A$1:$M$744,4,FALSE),"0")</f>
        <v>1940</v>
      </c>
      <c r="AJ77" s="168">
        <f>IFERROR(VLOOKUP(B77,[2]rptBudgetaryBudgetCrossOrganiza!$A$1:$M$744,6,FALSE),"0")</f>
        <v>1940</v>
      </c>
      <c r="AK77" s="170">
        <f t="shared" si="20"/>
        <v>1940</v>
      </c>
      <c r="AL77" s="170">
        <f>IFERROR(VLOOKUP(B77,[3]rptBudgetaryBudgetCrossOrganiza!$A$11516:$O$12569,13,FALSE),"0")</f>
        <v>0</v>
      </c>
      <c r="AM77" s="170"/>
      <c r="AN77" s="170"/>
      <c r="AO77" s="170"/>
      <c r="AP77" s="170"/>
      <c r="AQ77" s="170">
        <f t="shared" si="24"/>
        <v>-1940</v>
      </c>
      <c r="AS77" s="140"/>
      <c r="AT77" s="140"/>
      <c r="AU77" s="140"/>
      <c r="AV77" s="140"/>
      <c r="AW77" s="140"/>
      <c r="AX77" s="140"/>
      <c r="AY77" s="140"/>
      <c r="AZ77" s="140">
        <f t="shared" si="25"/>
        <v>0</v>
      </c>
    </row>
    <row r="78" spans="1:52" x14ac:dyDescent="0.2">
      <c r="A78" s="190">
        <v>4</v>
      </c>
      <c r="B78" s="141" t="s">
        <v>266</v>
      </c>
      <c r="C78" s="148" t="str">
        <f t="shared" si="16"/>
        <v>05</v>
      </c>
      <c r="D78" s="148" t="str">
        <f t="shared" si="17"/>
        <v>00</v>
      </c>
      <c r="E78" s="148" t="str">
        <f t="shared" si="18"/>
        <v>150</v>
      </c>
      <c r="F78" s="141" t="str">
        <f t="shared" si="19"/>
        <v>5100.07</v>
      </c>
      <c r="G78" s="141" t="s">
        <v>104</v>
      </c>
      <c r="H78" s="163">
        <v>465</v>
      </c>
      <c r="I78" s="163">
        <v>465</v>
      </c>
      <c r="J78" s="163"/>
      <c r="K78" s="163"/>
      <c r="L78" s="163"/>
      <c r="M78" s="163">
        <v>374.28</v>
      </c>
      <c r="N78" s="139">
        <v>374.28</v>
      </c>
      <c r="O78" s="139">
        <f t="shared" si="21"/>
        <v>-90.720000000000027</v>
      </c>
      <c r="Q78" s="174">
        <v>440</v>
      </c>
      <c r="R78" s="174">
        <v>440</v>
      </c>
      <c r="S78" s="174"/>
      <c r="T78" s="174"/>
      <c r="U78" s="174"/>
      <c r="V78" s="174">
        <v>361.12</v>
      </c>
      <c r="W78" s="140">
        <v>361.12</v>
      </c>
      <c r="X78" s="140">
        <f t="shared" si="22"/>
        <v>-78.88</v>
      </c>
      <c r="Z78" s="172">
        <v>400</v>
      </c>
      <c r="AA78" s="172">
        <v>400</v>
      </c>
      <c r="AB78" s="172"/>
      <c r="AC78" s="172"/>
      <c r="AD78" s="172"/>
      <c r="AE78" s="172">
        <v>152.47999999999999</v>
      </c>
      <c r="AF78" s="172">
        <v>152.47999999999999</v>
      </c>
      <c r="AG78" s="172">
        <f t="shared" si="23"/>
        <v>-247.52</v>
      </c>
      <c r="AI78" s="168">
        <f>IFERROR(VLOOKUP(B78,[2]rptBudgetaryBudgetCrossOrganiza!$A$1:$M$744,4,FALSE),"0")</f>
        <v>400</v>
      </c>
      <c r="AJ78" s="168">
        <f>IFERROR(VLOOKUP(B78,[2]rptBudgetaryBudgetCrossOrganiza!$A$1:$M$744,6,FALSE),"0")</f>
        <v>400</v>
      </c>
      <c r="AK78" s="170">
        <f t="shared" si="20"/>
        <v>400</v>
      </c>
      <c r="AL78" s="170">
        <f>IFERROR(VLOOKUP(B78,[3]rptBudgetaryBudgetCrossOrganiza!$A$11516:$O$12569,13,FALSE),"0")</f>
        <v>36.94</v>
      </c>
      <c r="AM78" s="170"/>
      <c r="AN78" s="170"/>
      <c r="AO78" s="170"/>
      <c r="AP78" s="170"/>
      <c r="AQ78" s="170">
        <f t="shared" si="24"/>
        <v>-400</v>
      </c>
      <c r="AS78" s="140"/>
      <c r="AT78" s="140"/>
      <c r="AU78" s="140"/>
      <c r="AV78" s="140"/>
      <c r="AW78" s="140"/>
      <c r="AX78" s="140"/>
      <c r="AY78" s="140"/>
      <c r="AZ78" s="140">
        <f t="shared" si="25"/>
        <v>0</v>
      </c>
    </row>
    <row r="79" spans="1:52" x14ac:dyDescent="0.2">
      <c r="A79" s="190">
        <v>4</v>
      </c>
      <c r="B79" s="141" t="s">
        <v>267</v>
      </c>
      <c r="C79" s="148" t="str">
        <f t="shared" si="16"/>
        <v>05</v>
      </c>
      <c r="D79" s="148" t="str">
        <f t="shared" si="17"/>
        <v>00</v>
      </c>
      <c r="E79" s="148" t="str">
        <f t="shared" si="18"/>
        <v>150</v>
      </c>
      <c r="F79" s="141" t="str">
        <f t="shared" si="19"/>
        <v>5100.08</v>
      </c>
      <c r="G79" s="141" t="s">
        <v>105</v>
      </c>
      <c r="H79" s="163">
        <v>0</v>
      </c>
      <c r="I79" s="163">
        <v>0</v>
      </c>
      <c r="J79" s="163"/>
      <c r="K79" s="163"/>
      <c r="L79" s="163"/>
      <c r="M79" s="163">
        <v>331.36</v>
      </c>
      <c r="N79" s="139">
        <v>331.36</v>
      </c>
      <c r="O79" s="139">
        <f t="shared" si="21"/>
        <v>331.36</v>
      </c>
      <c r="Q79" s="174">
        <v>400</v>
      </c>
      <c r="R79" s="174">
        <v>400</v>
      </c>
      <c r="S79" s="174"/>
      <c r="T79" s="174"/>
      <c r="U79" s="174"/>
      <c r="V79" s="174">
        <v>395.36</v>
      </c>
      <c r="W79" s="140">
        <v>395.36</v>
      </c>
      <c r="X79" s="140">
        <f t="shared" si="22"/>
        <v>-4.6399999999999864</v>
      </c>
      <c r="Z79" s="172">
        <v>420</v>
      </c>
      <c r="AA79" s="172">
        <v>420</v>
      </c>
      <c r="AB79" s="172"/>
      <c r="AC79" s="172"/>
      <c r="AD79" s="172"/>
      <c r="AE79" s="172">
        <v>163.84</v>
      </c>
      <c r="AF79" s="172">
        <v>163.84</v>
      </c>
      <c r="AG79" s="172">
        <f t="shared" si="23"/>
        <v>-256.15999999999997</v>
      </c>
      <c r="AI79" s="168">
        <f>IFERROR(VLOOKUP(B79,[2]rptBudgetaryBudgetCrossOrganiza!$A$1:$M$744,4,FALSE),"0")</f>
        <v>420</v>
      </c>
      <c r="AJ79" s="168">
        <f>IFERROR(VLOOKUP(B79,[2]rptBudgetaryBudgetCrossOrganiza!$A$1:$M$744,6,FALSE),"0")</f>
        <v>420</v>
      </c>
      <c r="AK79" s="170">
        <f t="shared" si="20"/>
        <v>420</v>
      </c>
      <c r="AL79" s="170">
        <f>IFERROR(VLOOKUP(B79,[3]rptBudgetaryBudgetCrossOrganiza!$A$11516:$O$12569,13,FALSE),"0")</f>
        <v>0</v>
      </c>
      <c r="AM79" s="170"/>
      <c r="AN79" s="170"/>
      <c r="AO79" s="170"/>
      <c r="AP79" s="170"/>
      <c r="AQ79" s="170">
        <f t="shared" si="24"/>
        <v>-420</v>
      </c>
      <c r="AS79" s="140"/>
      <c r="AT79" s="140"/>
      <c r="AU79" s="140"/>
      <c r="AV79" s="140"/>
      <c r="AW79" s="140"/>
      <c r="AX79" s="140"/>
      <c r="AY79" s="140"/>
      <c r="AZ79" s="140">
        <f t="shared" si="25"/>
        <v>0</v>
      </c>
    </row>
    <row r="80" spans="1:52" x14ac:dyDescent="0.2">
      <c r="A80" s="190">
        <v>4</v>
      </c>
      <c r="B80" s="141" t="s">
        <v>268</v>
      </c>
      <c r="C80" s="148" t="str">
        <f t="shared" si="16"/>
        <v>05</v>
      </c>
      <c r="D80" s="148" t="str">
        <f t="shared" si="17"/>
        <v>00</v>
      </c>
      <c r="E80" s="148" t="str">
        <f t="shared" si="18"/>
        <v>150</v>
      </c>
      <c r="F80" s="141" t="str">
        <f t="shared" si="19"/>
        <v>5100.09</v>
      </c>
      <c r="G80" s="141" t="s">
        <v>106</v>
      </c>
      <c r="H80" s="163">
        <v>0</v>
      </c>
      <c r="I80" s="163">
        <v>0</v>
      </c>
      <c r="J80" s="163"/>
      <c r="K80" s="163"/>
      <c r="L80" s="163"/>
      <c r="M80" s="163">
        <v>0</v>
      </c>
      <c r="N80" s="139">
        <v>0</v>
      </c>
      <c r="O80" s="139">
        <f t="shared" si="21"/>
        <v>0</v>
      </c>
      <c r="Q80" s="174">
        <v>0</v>
      </c>
      <c r="R80" s="174">
        <v>0</v>
      </c>
      <c r="S80" s="174"/>
      <c r="T80" s="174"/>
      <c r="U80" s="174"/>
      <c r="V80" s="174">
        <v>0</v>
      </c>
      <c r="W80" s="140">
        <v>0</v>
      </c>
      <c r="X80" s="140">
        <f t="shared" si="22"/>
        <v>0</v>
      </c>
      <c r="Z80" s="172">
        <v>0</v>
      </c>
      <c r="AA80" s="172">
        <v>0</v>
      </c>
      <c r="AB80" s="172"/>
      <c r="AC80" s="172"/>
      <c r="AD80" s="172"/>
      <c r="AE80" s="172">
        <v>0</v>
      </c>
      <c r="AF80" s="172">
        <v>0</v>
      </c>
      <c r="AG80" s="172">
        <f t="shared" si="23"/>
        <v>0</v>
      </c>
      <c r="AI80" s="168">
        <f>IFERROR(VLOOKUP(B80,[2]rptBudgetaryBudgetCrossOrganiza!$A$1:$M$744,4,FALSE),"0")</f>
        <v>0</v>
      </c>
      <c r="AJ80" s="168">
        <f>IFERROR(VLOOKUP(B80,[2]rptBudgetaryBudgetCrossOrganiza!$A$1:$M$744,6,FALSE),"0")</f>
        <v>0</v>
      </c>
      <c r="AK80" s="170">
        <f t="shared" si="20"/>
        <v>0</v>
      </c>
      <c r="AL80" s="170">
        <f>IFERROR(VLOOKUP(B80,[3]rptBudgetaryBudgetCrossOrganiza!$A$11516:$O$12569,13,FALSE),"0")</f>
        <v>0</v>
      </c>
      <c r="AM80" s="170"/>
      <c r="AN80" s="170"/>
      <c r="AO80" s="170"/>
      <c r="AP80" s="170"/>
      <c r="AQ80" s="170">
        <f t="shared" si="24"/>
        <v>0</v>
      </c>
      <c r="AS80" s="140"/>
      <c r="AT80" s="140"/>
      <c r="AU80" s="140"/>
      <c r="AV80" s="140"/>
      <c r="AW80" s="140"/>
      <c r="AX80" s="140"/>
      <c r="AY80" s="140"/>
      <c r="AZ80" s="140">
        <f t="shared" si="25"/>
        <v>0</v>
      </c>
    </row>
    <row r="81" spans="1:52" x14ac:dyDescent="0.2">
      <c r="A81" s="190">
        <v>4</v>
      </c>
      <c r="B81" s="141" t="s">
        <v>269</v>
      </c>
      <c r="C81" s="148" t="str">
        <f t="shared" si="16"/>
        <v>05</v>
      </c>
      <c r="D81" s="148" t="str">
        <f t="shared" si="17"/>
        <v>00</v>
      </c>
      <c r="E81" s="148" t="str">
        <f t="shared" si="18"/>
        <v>150</v>
      </c>
      <c r="F81" s="141" t="str">
        <f t="shared" si="19"/>
        <v>5100.10</v>
      </c>
      <c r="G81" s="141" t="s">
        <v>107</v>
      </c>
      <c r="H81" s="163">
        <v>0</v>
      </c>
      <c r="I81" s="163">
        <v>0</v>
      </c>
      <c r="J81" s="163"/>
      <c r="K81" s="163"/>
      <c r="L81" s="163"/>
      <c r="M81" s="163">
        <v>0</v>
      </c>
      <c r="N81" s="139">
        <v>0</v>
      </c>
      <c r="O81" s="139">
        <f t="shared" si="21"/>
        <v>0</v>
      </c>
      <c r="Q81" s="174">
        <v>0</v>
      </c>
      <c r="R81" s="174">
        <v>0</v>
      </c>
      <c r="S81" s="174"/>
      <c r="T81" s="174"/>
      <c r="U81" s="174"/>
      <c r="V81" s="174">
        <v>0</v>
      </c>
      <c r="W81" s="140">
        <v>0</v>
      </c>
      <c r="X81" s="140">
        <f t="shared" si="22"/>
        <v>0</v>
      </c>
      <c r="Z81" s="172">
        <v>0</v>
      </c>
      <c r="AA81" s="172">
        <v>0</v>
      </c>
      <c r="AB81" s="172"/>
      <c r="AC81" s="172"/>
      <c r="AD81" s="172"/>
      <c r="AE81" s="172">
        <v>0</v>
      </c>
      <c r="AF81" s="172">
        <v>0</v>
      </c>
      <c r="AG81" s="172">
        <f t="shared" si="23"/>
        <v>0</v>
      </c>
      <c r="AI81" s="168">
        <f>IFERROR(VLOOKUP(B81,[2]rptBudgetaryBudgetCrossOrganiza!$A$1:$M$744,4,FALSE),"0")</f>
        <v>0</v>
      </c>
      <c r="AJ81" s="168">
        <f>IFERROR(VLOOKUP(B81,[2]rptBudgetaryBudgetCrossOrganiza!$A$1:$M$744,6,FALSE),"0")</f>
        <v>0</v>
      </c>
      <c r="AK81" s="170">
        <f t="shared" si="20"/>
        <v>0</v>
      </c>
      <c r="AL81" s="170">
        <f>IFERROR(VLOOKUP(B81,[3]rptBudgetaryBudgetCrossOrganiza!$A$11516:$O$12569,13,FALSE),"0")</f>
        <v>0</v>
      </c>
      <c r="AM81" s="170"/>
      <c r="AN81" s="170"/>
      <c r="AO81" s="170"/>
      <c r="AP81" s="170"/>
      <c r="AQ81" s="170">
        <f t="shared" si="24"/>
        <v>0</v>
      </c>
      <c r="AS81" s="140"/>
      <c r="AT81" s="140"/>
      <c r="AU81" s="140"/>
      <c r="AV81" s="140"/>
      <c r="AW81" s="140"/>
      <c r="AX81" s="140"/>
      <c r="AY81" s="140"/>
      <c r="AZ81" s="140">
        <f t="shared" si="25"/>
        <v>0</v>
      </c>
    </row>
    <row r="82" spans="1:52" x14ac:dyDescent="0.2">
      <c r="A82" s="190">
        <v>4</v>
      </c>
      <c r="B82" s="141" t="s">
        <v>270</v>
      </c>
      <c r="C82" s="148" t="str">
        <f t="shared" si="16"/>
        <v>05</v>
      </c>
      <c r="D82" s="148" t="str">
        <f t="shared" si="17"/>
        <v>00</v>
      </c>
      <c r="E82" s="148" t="str">
        <f t="shared" si="18"/>
        <v>150</v>
      </c>
      <c r="F82" s="141" t="str">
        <f t="shared" si="19"/>
        <v>5100.11</v>
      </c>
      <c r="G82" s="141" t="s">
        <v>108</v>
      </c>
      <c r="H82" s="163">
        <v>895</v>
      </c>
      <c r="I82" s="163">
        <v>895</v>
      </c>
      <c r="J82" s="163"/>
      <c r="K82" s="163"/>
      <c r="L82" s="163"/>
      <c r="M82" s="163">
        <v>1004.34</v>
      </c>
      <c r="N82" s="139">
        <v>1004.34</v>
      </c>
      <c r="O82" s="139">
        <f t="shared" si="21"/>
        <v>109.34000000000003</v>
      </c>
      <c r="Q82" s="174">
        <v>965</v>
      </c>
      <c r="R82" s="174">
        <v>965</v>
      </c>
      <c r="S82" s="174"/>
      <c r="T82" s="174"/>
      <c r="U82" s="174"/>
      <c r="V82" s="174">
        <v>1233.74</v>
      </c>
      <c r="W82" s="140">
        <v>1233.74</v>
      </c>
      <c r="X82" s="140">
        <f t="shared" si="22"/>
        <v>268.74</v>
      </c>
      <c r="Z82" s="172">
        <v>1015</v>
      </c>
      <c r="AA82" s="172">
        <v>1015</v>
      </c>
      <c r="AB82" s="172"/>
      <c r="AC82" s="172"/>
      <c r="AD82" s="172"/>
      <c r="AE82" s="172">
        <v>723.29</v>
      </c>
      <c r="AF82" s="172">
        <v>723.29</v>
      </c>
      <c r="AG82" s="172">
        <f t="shared" si="23"/>
        <v>-291.71000000000004</v>
      </c>
      <c r="AI82" s="168">
        <f>IFERROR(VLOOKUP(B82,[2]rptBudgetaryBudgetCrossOrganiza!$A$1:$M$744,4,FALSE),"0")</f>
        <v>1015</v>
      </c>
      <c r="AJ82" s="168">
        <f>IFERROR(VLOOKUP(B82,[2]rptBudgetaryBudgetCrossOrganiza!$A$1:$M$744,6,FALSE),"0")</f>
        <v>1015</v>
      </c>
      <c r="AK82" s="170">
        <f t="shared" si="20"/>
        <v>1015</v>
      </c>
      <c r="AL82" s="170">
        <f>IFERROR(VLOOKUP(B82,[3]rptBudgetaryBudgetCrossOrganiza!$A$11516:$O$12569,13,FALSE),"0")</f>
        <v>144.99</v>
      </c>
      <c r="AM82" s="170"/>
      <c r="AN82" s="170"/>
      <c r="AO82" s="170"/>
      <c r="AP82" s="170"/>
      <c r="AQ82" s="170">
        <f t="shared" si="24"/>
        <v>-1015</v>
      </c>
      <c r="AS82" s="140"/>
      <c r="AT82" s="140"/>
      <c r="AU82" s="140"/>
      <c r="AV82" s="140"/>
      <c r="AW82" s="140"/>
      <c r="AX82" s="140"/>
      <c r="AY82" s="140"/>
      <c r="AZ82" s="140">
        <f t="shared" si="25"/>
        <v>0</v>
      </c>
    </row>
    <row r="83" spans="1:52" x14ac:dyDescent="0.2">
      <c r="A83" s="190">
        <v>4</v>
      </c>
      <c r="B83" s="141" t="s">
        <v>271</v>
      </c>
      <c r="C83" s="148" t="str">
        <f t="shared" si="16"/>
        <v>05</v>
      </c>
      <c r="D83" s="148" t="str">
        <f t="shared" si="17"/>
        <v>00</v>
      </c>
      <c r="E83" s="148" t="str">
        <f t="shared" si="18"/>
        <v>150</v>
      </c>
      <c r="F83" s="141" t="str">
        <f t="shared" si="19"/>
        <v>5100.12</v>
      </c>
      <c r="G83" s="141" t="s">
        <v>109</v>
      </c>
      <c r="H83" s="163">
        <v>0</v>
      </c>
      <c r="I83" s="163">
        <v>0</v>
      </c>
      <c r="J83" s="163"/>
      <c r="K83" s="163"/>
      <c r="L83" s="163"/>
      <c r="M83" s="163">
        <v>0</v>
      </c>
      <c r="N83" s="139">
        <v>0</v>
      </c>
      <c r="O83" s="139">
        <f t="shared" si="21"/>
        <v>0</v>
      </c>
      <c r="Q83" s="174">
        <v>0</v>
      </c>
      <c r="R83" s="174">
        <v>0</v>
      </c>
      <c r="S83" s="174"/>
      <c r="T83" s="174"/>
      <c r="U83" s="174"/>
      <c r="V83" s="174">
        <v>0</v>
      </c>
      <c r="W83" s="140">
        <v>0</v>
      </c>
      <c r="X83" s="140">
        <f t="shared" si="22"/>
        <v>0</v>
      </c>
      <c r="Z83" s="172">
        <v>0</v>
      </c>
      <c r="AA83" s="172">
        <v>0</v>
      </c>
      <c r="AB83" s="172"/>
      <c r="AC83" s="172"/>
      <c r="AD83" s="172"/>
      <c r="AE83" s="172">
        <v>0</v>
      </c>
      <c r="AF83" s="172">
        <v>0</v>
      </c>
      <c r="AG83" s="172">
        <f t="shared" si="23"/>
        <v>0</v>
      </c>
      <c r="AI83" s="168">
        <f>IFERROR(VLOOKUP(B83,[2]rptBudgetaryBudgetCrossOrganiza!$A$1:$M$744,4,FALSE),"0")</f>
        <v>0</v>
      </c>
      <c r="AJ83" s="168">
        <f>IFERROR(VLOOKUP(B83,[2]rptBudgetaryBudgetCrossOrganiza!$A$1:$M$744,6,FALSE),"0")</f>
        <v>0</v>
      </c>
      <c r="AK83" s="170">
        <f t="shared" si="20"/>
        <v>0</v>
      </c>
      <c r="AL83" s="170">
        <f>IFERROR(VLOOKUP(B83,[3]rptBudgetaryBudgetCrossOrganiza!$A$11516:$O$12569,13,FALSE),"0")</f>
        <v>0</v>
      </c>
      <c r="AM83" s="170"/>
      <c r="AN83" s="170"/>
      <c r="AO83" s="170"/>
      <c r="AP83" s="170"/>
      <c r="AQ83" s="170">
        <f t="shared" si="24"/>
        <v>0</v>
      </c>
      <c r="AS83" s="140"/>
      <c r="AT83" s="140"/>
      <c r="AU83" s="140"/>
      <c r="AV83" s="140"/>
      <c r="AW83" s="140"/>
      <c r="AX83" s="140"/>
      <c r="AY83" s="140"/>
      <c r="AZ83" s="140">
        <f t="shared" si="25"/>
        <v>0</v>
      </c>
    </row>
    <row r="84" spans="1:52" x14ac:dyDescent="0.2">
      <c r="A84" s="190">
        <v>4</v>
      </c>
      <c r="B84" s="141" t="s">
        <v>272</v>
      </c>
      <c r="C84" s="148" t="str">
        <f t="shared" si="16"/>
        <v>05</v>
      </c>
      <c r="D84" s="148" t="str">
        <f t="shared" si="17"/>
        <v>00</v>
      </c>
      <c r="E84" s="148" t="str">
        <f t="shared" si="18"/>
        <v>150</v>
      </c>
      <c r="F84" s="141" t="str">
        <f t="shared" si="19"/>
        <v>5100.13</v>
      </c>
      <c r="G84" s="141" t="s">
        <v>110</v>
      </c>
      <c r="H84" s="163">
        <v>0</v>
      </c>
      <c r="I84" s="163">
        <v>0</v>
      </c>
      <c r="J84" s="163"/>
      <c r="K84" s="163"/>
      <c r="L84" s="163"/>
      <c r="M84" s="163">
        <v>0</v>
      </c>
      <c r="N84" s="139">
        <v>0</v>
      </c>
      <c r="O84" s="139">
        <f t="shared" si="21"/>
        <v>0</v>
      </c>
      <c r="Q84" s="174">
        <v>0</v>
      </c>
      <c r="R84" s="174">
        <v>0</v>
      </c>
      <c r="S84" s="174"/>
      <c r="T84" s="174"/>
      <c r="U84" s="174"/>
      <c r="V84" s="174">
        <v>0</v>
      </c>
      <c r="W84" s="140">
        <v>0</v>
      </c>
      <c r="X84" s="140">
        <f t="shared" si="22"/>
        <v>0</v>
      </c>
      <c r="Z84" s="172">
        <v>0</v>
      </c>
      <c r="AA84" s="172">
        <v>0</v>
      </c>
      <c r="AB84" s="172"/>
      <c r="AC84" s="172"/>
      <c r="AD84" s="172"/>
      <c r="AE84" s="172">
        <v>0</v>
      </c>
      <c r="AF84" s="172">
        <v>0</v>
      </c>
      <c r="AG84" s="172">
        <f t="shared" si="23"/>
        <v>0</v>
      </c>
      <c r="AI84" s="168">
        <f>IFERROR(VLOOKUP(B84,[2]rptBudgetaryBudgetCrossOrganiza!$A$1:$M$744,4,FALSE),"0")</f>
        <v>0</v>
      </c>
      <c r="AJ84" s="168">
        <f>IFERROR(VLOOKUP(B84,[2]rptBudgetaryBudgetCrossOrganiza!$A$1:$M$744,6,FALSE),"0")</f>
        <v>0</v>
      </c>
      <c r="AK84" s="170">
        <f t="shared" si="20"/>
        <v>0</v>
      </c>
      <c r="AL84" s="170">
        <f>IFERROR(VLOOKUP(B84,[3]rptBudgetaryBudgetCrossOrganiza!$A$11516:$O$12569,13,FALSE),"0")</f>
        <v>0</v>
      </c>
      <c r="AM84" s="170"/>
      <c r="AN84" s="170"/>
      <c r="AO84" s="170"/>
      <c r="AP84" s="170"/>
      <c r="AQ84" s="170">
        <f t="shared" si="24"/>
        <v>0</v>
      </c>
      <c r="AS84" s="140"/>
      <c r="AT84" s="140"/>
      <c r="AU84" s="140"/>
      <c r="AV84" s="140"/>
      <c r="AW84" s="140"/>
      <c r="AX84" s="140"/>
      <c r="AY84" s="140"/>
      <c r="AZ84" s="140">
        <f t="shared" si="25"/>
        <v>0</v>
      </c>
    </row>
    <row r="85" spans="1:52" collapsed="1" x14ac:dyDescent="0.2">
      <c r="A85" s="190">
        <v>4</v>
      </c>
      <c r="B85" s="141" t="s">
        <v>273</v>
      </c>
      <c r="C85" s="148" t="str">
        <f t="shared" si="16"/>
        <v>05</v>
      </c>
      <c r="D85" s="148" t="str">
        <f t="shared" si="17"/>
        <v>00</v>
      </c>
      <c r="E85" s="148" t="str">
        <f t="shared" si="18"/>
        <v>150</v>
      </c>
      <c r="F85" s="141" t="str">
        <f t="shared" si="19"/>
        <v>5100.14</v>
      </c>
      <c r="G85" s="141" t="s">
        <v>111</v>
      </c>
      <c r="H85" s="163">
        <v>0</v>
      </c>
      <c r="I85" s="163">
        <v>0</v>
      </c>
      <c r="J85" s="163"/>
      <c r="K85" s="163"/>
      <c r="L85" s="163"/>
      <c r="M85" s="163">
        <v>0</v>
      </c>
      <c r="N85" s="139">
        <v>0</v>
      </c>
      <c r="O85" s="139">
        <f t="shared" si="21"/>
        <v>0</v>
      </c>
      <c r="Q85" s="174">
        <v>0</v>
      </c>
      <c r="R85" s="174">
        <v>0</v>
      </c>
      <c r="S85" s="174"/>
      <c r="T85" s="174"/>
      <c r="U85" s="174"/>
      <c r="V85" s="174">
        <v>0</v>
      </c>
      <c r="W85" s="140">
        <v>0</v>
      </c>
      <c r="X85" s="140">
        <f t="shared" si="22"/>
        <v>0</v>
      </c>
      <c r="Z85" s="172">
        <v>0</v>
      </c>
      <c r="AA85" s="172">
        <v>0</v>
      </c>
      <c r="AB85" s="172"/>
      <c r="AC85" s="172"/>
      <c r="AD85" s="172"/>
      <c r="AE85" s="172">
        <v>0</v>
      </c>
      <c r="AF85" s="172">
        <v>0</v>
      </c>
      <c r="AG85" s="172">
        <f t="shared" si="23"/>
        <v>0</v>
      </c>
      <c r="AI85" s="168">
        <f>IFERROR(VLOOKUP(B85,[2]rptBudgetaryBudgetCrossOrganiza!$A$1:$M$744,4,FALSE),"0")</f>
        <v>0</v>
      </c>
      <c r="AJ85" s="168">
        <f>IFERROR(VLOOKUP(B85,[2]rptBudgetaryBudgetCrossOrganiza!$A$1:$M$744,6,FALSE),"0")</f>
        <v>0</v>
      </c>
      <c r="AK85" s="170">
        <f t="shared" si="20"/>
        <v>0</v>
      </c>
      <c r="AL85" s="170">
        <f>IFERROR(VLOOKUP(B85,[3]rptBudgetaryBudgetCrossOrganiza!$A$11516:$O$12569,13,FALSE),"0")</f>
        <v>0</v>
      </c>
      <c r="AM85" s="170"/>
      <c r="AN85" s="170"/>
      <c r="AO85" s="170"/>
      <c r="AP85" s="170"/>
      <c r="AQ85" s="170">
        <f t="shared" si="24"/>
        <v>0</v>
      </c>
      <c r="AS85" s="140"/>
      <c r="AT85" s="140"/>
      <c r="AU85" s="140"/>
      <c r="AV85" s="140"/>
      <c r="AW85" s="140"/>
      <c r="AX85" s="140"/>
      <c r="AY85" s="140"/>
      <c r="AZ85" s="140">
        <f t="shared" si="25"/>
        <v>0</v>
      </c>
    </row>
    <row r="86" spans="1:52" x14ac:dyDescent="0.2">
      <c r="A86" s="190">
        <v>4</v>
      </c>
      <c r="B86" s="141" t="s">
        <v>274</v>
      </c>
      <c r="C86" s="148" t="str">
        <f t="shared" si="16"/>
        <v>05</v>
      </c>
      <c r="D86" s="148" t="str">
        <f t="shared" si="17"/>
        <v>00</v>
      </c>
      <c r="E86" s="148" t="str">
        <f t="shared" si="18"/>
        <v>150</v>
      </c>
      <c r="F86" s="141" t="str">
        <f t="shared" si="19"/>
        <v>5100.15</v>
      </c>
      <c r="G86" s="141" t="s">
        <v>112</v>
      </c>
      <c r="H86" s="163">
        <v>210</v>
      </c>
      <c r="I86" s="163">
        <v>210</v>
      </c>
      <c r="J86" s="163"/>
      <c r="K86" s="163"/>
      <c r="L86" s="163"/>
      <c r="M86" s="163">
        <v>207.12</v>
      </c>
      <c r="N86" s="139">
        <v>207.12</v>
      </c>
      <c r="O86" s="139">
        <f t="shared" si="21"/>
        <v>-2.8799999999999955</v>
      </c>
      <c r="Q86" s="174">
        <v>210</v>
      </c>
      <c r="R86" s="174">
        <v>210</v>
      </c>
      <c r="S86" s="174"/>
      <c r="T86" s="174"/>
      <c r="U86" s="174"/>
      <c r="V86" s="174">
        <v>195.86</v>
      </c>
      <c r="W86" s="140">
        <v>195.86</v>
      </c>
      <c r="X86" s="140">
        <f t="shared" si="22"/>
        <v>-14.139999999999986</v>
      </c>
      <c r="Z86" s="172">
        <v>208</v>
      </c>
      <c r="AA86" s="172">
        <v>208</v>
      </c>
      <c r="AB86" s="172"/>
      <c r="AC86" s="172"/>
      <c r="AD86" s="172"/>
      <c r="AE86" s="172">
        <v>110.04</v>
      </c>
      <c r="AF86" s="172">
        <v>110.04</v>
      </c>
      <c r="AG86" s="172">
        <f t="shared" si="23"/>
        <v>-97.96</v>
      </c>
      <c r="AI86" s="168">
        <f>IFERROR(VLOOKUP(B86,[2]rptBudgetaryBudgetCrossOrganiza!$A$1:$M$744,4,FALSE),"0")</f>
        <v>208</v>
      </c>
      <c r="AJ86" s="168">
        <f>IFERROR(VLOOKUP(B86,[2]rptBudgetaryBudgetCrossOrganiza!$A$1:$M$744,6,FALSE),"0")</f>
        <v>208</v>
      </c>
      <c r="AK86" s="170">
        <f t="shared" si="20"/>
        <v>208</v>
      </c>
      <c r="AL86" s="170">
        <f>IFERROR(VLOOKUP(B86,[3]rptBudgetaryBudgetCrossOrganiza!$A$11516:$O$12569,13,FALSE),"0")</f>
        <v>120</v>
      </c>
      <c r="AM86" s="170"/>
      <c r="AN86" s="170"/>
      <c r="AO86" s="170"/>
      <c r="AP86" s="170"/>
      <c r="AQ86" s="170">
        <f t="shared" si="24"/>
        <v>-208</v>
      </c>
      <c r="AS86" s="140"/>
      <c r="AT86" s="140"/>
      <c r="AU86" s="140"/>
      <c r="AV86" s="140"/>
      <c r="AW86" s="140"/>
      <c r="AX86" s="140"/>
      <c r="AY86" s="140"/>
      <c r="AZ86" s="140">
        <f t="shared" si="25"/>
        <v>0</v>
      </c>
    </row>
    <row r="87" spans="1:52" x14ac:dyDescent="0.2">
      <c r="A87" s="190">
        <v>4</v>
      </c>
      <c r="B87" s="141" t="s">
        <v>275</v>
      </c>
      <c r="C87" s="148" t="str">
        <f t="shared" si="16"/>
        <v>05</v>
      </c>
      <c r="D87" s="148" t="str">
        <f t="shared" si="17"/>
        <v>00</v>
      </c>
      <c r="E87" s="148" t="str">
        <f t="shared" si="18"/>
        <v>150</v>
      </c>
      <c r="F87" s="141" t="str">
        <f t="shared" si="19"/>
        <v>5100.16</v>
      </c>
      <c r="G87" s="141" t="s">
        <v>113</v>
      </c>
      <c r="H87" s="163">
        <v>0</v>
      </c>
      <c r="I87" s="163">
        <v>0</v>
      </c>
      <c r="J87" s="163"/>
      <c r="K87" s="163"/>
      <c r="L87" s="163"/>
      <c r="M87" s="163">
        <v>0</v>
      </c>
      <c r="N87" s="139">
        <v>0</v>
      </c>
      <c r="O87" s="139">
        <f t="shared" si="21"/>
        <v>0</v>
      </c>
      <c r="Q87" s="174">
        <v>0</v>
      </c>
      <c r="R87" s="174">
        <v>0</v>
      </c>
      <c r="S87" s="174"/>
      <c r="T87" s="174"/>
      <c r="U87" s="174"/>
      <c r="V87" s="174">
        <v>0</v>
      </c>
      <c r="W87" s="140">
        <v>0</v>
      </c>
      <c r="X87" s="140">
        <f t="shared" si="22"/>
        <v>0</v>
      </c>
      <c r="Z87" s="172">
        <v>0</v>
      </c>
      <c r="AA87" s="172">
        <v>0</v>
      </c>
      <c r="AB87" s="172"/>
      <c r="AC87" s="172"/>
      <c r="AD87" s="172"/>
      <c r="AE87" s="172">
        <v>0</v>
      </c>
      <c r="AF87" s="172">
        <v>0</v>
      </c>
      <c r="AG87" s="172">
        <f t="shared" si="23"/>
        <v>0</v>
      </c>
      <c r="AI87" s="168">
        <f>IFERROR(VLOOKUP(B87,[2]rptBudgetaryBudgetCrossOrganiza!$A$1:$M$744,4,FALSE),"0")</f>
        <v>0</v>
      </c>
      <c r="AJ87" s="168">
        <f>IFERROR(VLOOKUP(B87,[2]rptBudgetaryBudgetCrossOrganiza!$A$1:$M$744,6,FALSE),"0")</f>
        <v>0</v>
      </c>
      <c r="AK87" s="170">
        <f t="shared" si="20"/>
        <v>0</v>
      </c>
      <c r="AL87" s="170">
        <f>IFERROR(VLOOKUP(B87,[3]rptBudgetaryBudgetCrossOrganiza!$A$11516:$O$12569,13,FALSE),"0")</f>
        <v>0</v>
      </c>
      <c r="AM87" s="170"/>
      <c r="AN87" s="170"/>
      <c r="AO87" s="170"/>
      <c r="AP87" s="170"/>
      <c r="AQ87" s="170">
        <f t="shared" si="24"/>
        <v>0</v>
      </c>
      <c r="AS87" s="140"/>
      <c r="AT87" s="140"/>
      <c r="AU87" s="140"/>
      <c r="AV87" s="140"/>
      <c r="AW87" s="140"/>
      <c r="AX87" s="140"/>
      <c r="AY87" s="140"/>
      <c r="AZ87" s="140">
        <f t="shared" si="25"/>
        <v>0</v>
      </c>
    </row>
    <row r="88" spans="1:52" x14ac:dyDescent="0.2">
      <c r="A88" s="190">
        <v>4</v>
      </c>
      <c r="B88" s="141" t="s">
        <v>276</v>
      </c>
      <c r="C88" s="148" t="str">
        <f t="shared" si="16"/>
        <v>05</v>
      </c>
      <c r="D88" s="148" t="str">
        <f t="shared" si="17"/>
        <v>00</v>
      </c>
      <c r="E88" s="148" t="str">
        <f t="shared" si="18"/>
        <v>150</v>
      </c>
      <c r="F88" s="141" t="str">
        <f t="shared" si="19"/>
        <v>5100.17</v>
      </c>
      <c r="G88" s="141" t="s">
        <v>897</v>
      </c>
      <c r="H88" s="163">
        <v>1215</v>
      </c>
      <c r="I88" s="163">
        <v>1215</v>
      </c>
      <c r="J88" s="163"/>
      <c r="K88" s="163"/>
      <c r="L88" s="163"/>
      <c r="M88" s="163">
        <v>828.02</v>
      </c>
      <c r="N88" s="139">
        <v>828.02</v>
      </c>
      <c r="O88" s="139">
        <f t="shared" si="21"/>
        <v>-386.98</v>
      </c>
      <c r="Q88" s="174">
        <v>800</v>
      </c>
      <c r="R88" s="174">
        <v>800</v>
      </c>
      <c r="S88" s="174"/>
      <c r="T88" s="174"/>
      <c r="U88" s="174"/>
      <c r="V88" s="174">
        <v>868.15</v>
      </c>
      <c r="W88" s="140">
        <v>868.15</v>
      </c>
      <c r="X88" s="140">
        <f t="shared" si="22"/>
        <v>68.149999999999977</v>
      </c>
      <c r="Z88" s="172">
        <v>765</v>
      </c>
      <c r="AA88" s="172">
        <v>765</v>
      </c>
      <c r="AB88" s="172"/>
      <c r="AC88" s="172"/>
      <c r="AD88" s="172"/>
      <c r="AE88" s="172">
        <v>2720.27</v>
      </c>
      <c r="AF88" s="172">
        <v>2720.27</v>
      </c>
      <c r="AG88" s="172">
        <f t="shared" si="23"/>
        <v>1955.27</v>
      </c>
      <c r="AI88" s="168">
        <f>IFERROR(VLOOKUP(B88,[2]rptBudgetaryBudgetCrossOrganiza!$A$1:$M$744,4,FALSE),"0")</f>
        <v>765</v>
      </c>
      <c r="AJ88" s="168">
        <f>IFERROR(VLOOKUP(B88,[2]rptBudgetaryBudgetCrossOrganiza!$A$1:$M$744,6,FALSE),"0")</f>
        <v>765</v>
      </c>
      <c r="AK88" s="170">
        <f t="shared" si="20"/>
        <v>765</v>
      </c>
      <c r="AL88" s="170">
        <f>IFERROR(VLOOKUP(B88,[3]rptBudgetaryBudgetCrossOrganiza!$A$11516:$O$12569,13,FALSE),"0")</f>
        <v>682.38</v>
      </c>
      <c r="AM88" s="170"/>
      <c r="AN88" s="170"/>
      <c r="AO88" s="170"/>
      <c r="AP88" s="170"/>
      <c r="AQ88" s="170">
        <f t="shared" si="24"/>
        <v>-765</v>
      </c>
      <c r="AS88" s="140"/>
      <c r="AT88" s="140"/>
      <c r="AU88" s="140"/>
      <c r="AV88" s="140"/>
      <c r="AW88" s="140"/>
      <c r="AX88" s="140"/>
      <c r="AY88" s="140"/>
      <c r="AZ88" s="140">
        <f t="shared" si="25"/>
        <v>0</v>
      </c>
    </row>
    <row r="89" spans="1:52" x14ac:dyDescent="0.2">
      <c r="A89" s="190">
        <v>4</v>
      </c>
      <c r="B89" s="141" t="s">
        <v>277</v>
      </c>
      <c r="C89" s="148" t="str">
        <f t="shared" si="16"/>
        <v>05</v>
      </c>
      <c r="D89" s="148" t="str">
        <f t="shared" si="17"/>
        <v>00</v>
      </c>
      <c r="E89" s="148" t="str">
        <f t="shared" si="18"/>
        <v>150</v>
      </c>
      <c r="F89" s="141" t="str">
        <f t="shared" si="19"/>
        <v>6000.01</v>
      </c>
      <c r="G89" s="141" t="s">
        <v>114</v>
      </c>
      <c r="H89" s="163">
        <v>90000</v>
      </c>
      <c r="I89" s="163">
        <v>90000</v>
      </c>
      <c r="J89" s="163"/>
      <c r="K89" s="163"/>
      <c r="L89" s="163"/>
      <c r="M89" s="163">
        <v>52748.13</v>
      </c>
      <c r="N89" s="139">
        <v>52748.13</v>
      </c>
      <c r="O89" s="139">
        <f t="shared" si="21"/>
        <v>-37251.870000000003</v>
      </c>
      <c r="Q89" s="174">
        <v>65000</v>
      </c>
      <c r="R89" s="174">
        <v>65000</v>
      </c>
      <c r="S89" s="174"/>
      <c r="T89" s="174"/>
      <c r="U89" s="174"/>
      <c r="V89" s="174">
        <v>52944.61</v>
      </c>
      <c r="W89" s="140">
        <v>52944.61</v>
      </c>
      <c r="X89" s="140">
        <f t="shared" si="22"/>
        <v>-12055.39</v>
      </c>
      <c r="Z89" s="172">
        <v>60000</v>
      </c>
      <c r="AA89" s="172">
        <v>60000</v>
      </c>
      <c r="AB89" s="172"/>
      <c r="AC89" s="172"/>
      <c r="AD89" s="172"/>
      <c r="AE89" s="172">
        <v>75281.820000000007</v>
      </c>
      <c r="AF89" s="172">
        <v>75281.820000000007</v>
      </c>
      <c r="AG89" s="172">
        <f t="shared" si="23"/>
        <v>15281.820000000007</v>
      </c>
      <c r="AI89" s="168">
        <f>IFERROR(VLOOKUP(B89,[2]rptBudgetaryBudgetCrossOrganiza!$A$1:$M$744,4,FALSE),"0")</f>
        <v>60000</v>
      </c>
      <c r="AJ89" s="168">
        <f>IFERROR(VLOOKUP(B89,[2]rptBudgetaryBudgetCrossOrganiza!$A$1:$M$744,6,FALSE),"0")</f>
        <v>60000</v>
      </c>
      <c r="AK89" s="170">
        <f t="shared" si="20"/>
        <v>60000</v>
      </c>
      <c r="AL89" s="170">
        <f>IFERROR(VLOOKUP(B89,[3]rptBudgetaryBudgetCrossOrganiza!$A$11516:$O$12569,13,FALSE),"0")</f>
        <v>0</v>
      </c>
      <c r="AM89" s="170"/>
      <c r="AN89" s="170"/>
      <c r="AO89" s="170"/>
      <c r="AP89" s="170"/>
      <c r="AQ89" s="170">
        <f t="shared" si="24"/>
        <v>-60000</v>
      </c>
      <c r="AS89" s="140"/>
      <c r="AT89" s="140"/>
      <c r="AU89" s="140"/>
      <c r="AV89" s="140"/>
      <c r="AW89" s="140"/>
      <c r="AX89" s="140"/>
      <c r="AY89" s="140"/>
      <c r="AZ89" s="140">
        <f t="shared" si="25"/>
        <v>0</v>
      </c>
    </row>
    <row r="90" spans="1:52" x14ac:dyDescent="0.2">
      <c r="A90" s="190">
        <v>5</v>
      </c>
      <c r="B90" s="141" t="s">
        <v>278</v>
      </c>
      <c r="C90" s="148" t="str">
        <f t="shared" si="16"/>
        <v>05</v>
      </c>
      <c r="D90" s="148" t="str">
        <f t="shared" si="17"/>
        <v>00</v>
      </c>
      <c r="E90" s="148" t="str">
        <f t="shared" si="18"/>
        <v>150</v>
      </c>
      <c r="F90" s="141" t="str">
        <f t="shared" si="19"/>
        <v>6000.15</v>
      </c>
      <c r="G90" s="141" t="s">
        <v>176</v>
      </c>
      <c r="H90" s="163">
        <v>0</v>
      </c>
      <c r="I90" s="163">
        <v>0</v>
      </c>
      <c r="J90" s="163"/>
      <c r="K90" s="163"/>
      <c r="L90" s="163"/>
      <c r="M90" s="163">
        <v>0</v>
      </c>
      <c r="N90" s="139">
        <v>0</v>
      </c>
      <c r="O90" s="139">
        <f t="shared" si="21"/>
        <v>0</v>
      </c>
      <c r="Q90" s="174">
        <v>0</v>
      </c>
      <c r="R90" s="174">
        <v>0</v>
      </c>
      <c r="S90" s="174"/>
      <c r="T90" s="174"/>
      <c r="U90" s="174"/>
      <c r="V90" s="174">
        <v>0</v>
      </c>
      <c r="W90" s="140">
        <v>0</v>
      </c>
      <c r="X90" s="140">
        <f t="shared" si="22"/>
        <v>0</v>
      </c>
      <c r="Z90" s="172">
        <v>0</v>
      </c>
      <c r="AA90" s="172">
        <v>0</v>
      </c>
      <c r="AB90" s="172"/>
      <c r="AC90" s="172"/>
      <c r="AD90" s="172"/>
      <c r="AE90" s="172">
        <v>0</v>
      </c>
      <c r="AF90" s="172">
        <v>0</v>
      </c>
      <c r="AG90" s="172">
        <f t="shared" si="23"/>
        <v>0</v>
      </c>
      <c r="AI90" s="168">
        <f>IFERROR(VLOOKUP(B90,[2]rptBudgetaryBudgetCrossOrganiza!$A$1:$M$744,4,FALSE),"0")</f>
        <v>0</v>
      </c>
      <c r="AJ90" s="168">
        <f>IFERROR(VLOOKUP(B90,[2]rptBudgetaryBudgetCrossOrganiza!$A$1:$M$744,6,FALSE),"0")</f>
        <v>0</v>
      </c>
      <c r="AK90" s="170">
        <f t="shared" si="20"/>
        <v>0</v>
      </c>
      <c r="AL90" s="170">
        <f>IFERROR(VLOOKUP(B90,[3]rptBudgetaryBudgetCrossOrganiza!$A$11516:$O$12569,13,FALSE),"0")</f>
        <v>0</v>
      </c>
      <c r="AM90" s="170"/>
      <c r="AN90" s="170"/>
      <c r="AO90" s="170"/>
      <c r="AP90" s="170"/>
      <c r="AQ90" s="170">
        <f t="shared" si="24"/>
        <v>0</v>
      </c>
      <c r="AS90" s="140"/>
      <c r="AT90" s="140"/>
      <c r="AU90" s="140"/>
      <c r="AV90" s="140"/>
      <c r="AW90" s="140"/>
      <c r="AX90" s="140"/>
      <c r="AY90" s="140"/>
      <c r="AZ90" s="140">
        <f t="shared" si="25"/>
        <v>0</v>
      </c>
    </row>
    <row r="91" spans="1:52" x14ac:dyDescent="0.2">
      <c r="A91" s="190">
        <v>6</v>
      </c>
      <c r="B91" s="141" t="s">
        <v>279</v>
      </c>
      <c r="C91" s="148" t="str">
        <f t="shared" si="16"/>
        <v>05</v>
      </c>
      <c r="D91" s="148" t="str">
        <f t="shared" si="17"/>
        <v>00</v>
      </c>
      <c r="E91" s="148" t="str">
        <f t="shared" si="18"/>
        <v>150</v>
      </c>
      <c r="F91" s="141" t="str">
        <f t="shared" si="19"/>
        <v>6200.02</v>
      </c>
      <c r="G91" s="141" t="s">
        <v>116</v>
      </c>
      <c r="H91" s="163">
        <v>0</v>
      </c>
      <c r="I91" s="163">
        <v>0</v>
      </c>
      <c r="J91" s="163"/>
      <c r="K91" s="163"/>
      <c r="L91" s="163"/>
      <c r="M91" s="163">
        <v>0</v>
      </c>
      <c r="N91" s="139">
        <v>0</v>
      </c>
      <c r="O91" s="139">
        <f t="shared" si="21"/>
        <v>0</v>
      </c>
      <c r="Q91" s="174">
        <v>0</v>
      </c>
      <c r="R91" s="174">
        <v>0</v>
      </c>
      <c r="S91" s="174"/>
      <c r="T91" s="174"/>
      <c r="U91" s="174"/>
      <c r="V91" s="174">
        <v>0</v>
      </c>
      <c r="W91" s="140">
        <v>0</v>
      </c>
      <c r="X91" s="140">
        <f t="shared" si="22"/>
        <v>0</v>
      </c>
      <c r="Z91" s="172">
        <v>0</v>
      </c>
      <c r="AA91" s="172">
        <v>0</v>
      </c>
      <c r="AB91" s="172"/>
      <c r="AC91" s="172"/>
      <c r="AD91" s="172"/>
      <c r="AE91" s="172">
        <v>0</v>
      </c>
      <c r="AF91" s="172">
        <v>0</v>
      </c>
      <c r="AG91" s="172">
        <f t="shared" si="23"/>
        <v>0</v>
      </c>
      <c r="AI91" s="168">
        <f>IFERROR(VLOOKUP(B91,[2]rptBudgetaryBudgetCrossOrganiza!$A$1:$M$744,4,FALSE),"0")</f>
        <v>0</v>
      </c>
      <c r="AJ91" s="168">
        <f>IFERROR(VLOOKUP(B91,[2]rptBudgetaryBudgetCrossOrganiza!$A$1:$M$744,6,FALSE),"0")</f>
        <v>0</v>
      </c>
      <c r="AK91" s="170">
        <f t="shared" si="20"/>
        <v>0</v>
      </c>
      <c r="AL91" s="170">
        <f>IFERROR(VLOOKUP(B91,[3]rptBudgetaryBudgetCrossOrganiza!$A$11516:$O$12569,13,FALSE),"0")</f>
        <v>0</v>
      </c>
      <c r="AM91" s="170"/>
      <c r="AN91" s="170"/>
      <c r="AO91" s="170"/>
      <c r="AP91" s="170"/>
      <c r="AQ91" s="170">
        <f t="shared" si="24"/>
        <v>0</v>
      </c>
      <c r="AS91" s="140"/>
      <c r="AT91" s="140"/>
      <c r="AU91" s="140"/>
      <c r="AV91" s="140"/>
      <c r="AW91" s="140"/>
      <c r="AX91" s="140"/>
      <c r="AY91" s="140"/>
      <c r="AZ91" s="140">
        <f t="shared" si="25"/>
        <v>0</v>
      </c>
    </row>
    <row r="92" spans="1:52" x14ac:dyDescent="0.2">
      <c r="A92" s="190">
        <v>4</v>
      </c>
      <c r="B92" s="141" t="s">
        <v>280</v>
      </c>
      <c r="C92" s="148" t="str">
        <f t="shared" si="16"/>
        <v>05</v>
      </c>
      <c r="D92" s="148" t="str">
        <f t="shared" si="17"/>
        <v>00</v>
      </c>
      <c r="E92" s="148" t="str">
        <f t="shared" si="18"/>
        <v>160</v>
      </c>
      <c r="F92" s="141" t="str">
        <f t="shared" si="19"/>
        <v>5000.01</v>
      </c>
      <c r="G92" s="141" t="s">
        <v>84</v>
      </c>
      <c r="H92" s="163">
        <v>169570</v>
      </c>
      <c r="I92" s="163">
        <v>169570</v>
      </c>
      <c r="J92" s="163"/>
      <c r="K92" s="163"/>
      <c r="L92" s="163"/>
      <c r="M92" s="163">
        <v>145606</v>
      </c>
      <c r="N92" s="139">
        <v>145606</v>
      </c>
      <c r="O92" s="139">
        <f t="shared" si="21"/>
        <v>-23964</v>
      </c>
      <c r="Q92" s="174">
        <v>182145</v>
      </c>
      <c r="R92" s="174">
        <v>183395</v>
      </c>
      <c r="S92" s="174"/>
      <c r="T92" s="174"/>
      <c r="U92" s="174"/>
      <c r="V92" s="174">
        <v>181911</v>
      </c>
      <c r="W92" s="140">
        <v>181911</v>
      </c>
      <c r="X92" s="140">
        <f t="shared" si="22"/>
        <v>-1484</v>
      </c>
      <c r="Z92" s="172">
        <v>195110</v>
      </c>
      <c r="AA92" s="172">
        <v>202046</v>
      </c>
      <c r="AB92" s="172"/>
      <c r="AC92" s="172"/>
      <c r="AD92" s="172"/>
      <c r="AE92" s="172">
        <v>197445.12</v>
      </c>
      <c r="AF92" s="172">
        <v>197445.12</v>
      </c>
      <c r="AG92" s="172">
        <f t="shared" si="23"/>
        <v>-4600.8800000000047</v>
      </c>
      <c r="AI92" s="168">
        <f>IFERROR(VLOOKUP(B92,[2]rptBudgetaryBudgetCrossOrganiza!$A$1:$M$744,4,FALSE),"0")</f>
        <v>200964</v>
      </c>
      <c r="AJ92" s="168">
        <f>IFERROR(VLOOKUP(B92,[2]rptBudgetaryBudgetCrossOrganiza!$A$1:$M$744,6,FALSE),"0")</f>
        <v>200964</v>
      </c>
      <c r="AK92" s="170">
        <f t="shared" si="20"/>
        <v>200964</v>
      </c>
      <c r="AL92" s="170">
        <f>IFERROR(VLOOKUP(B92,[3]rptBudgetaryBudgetCrossOrganiza!$A$11516:$O$12569,13,FALSE),"0")</f>
        <v>70672.95</v>
      </c>
      <c r="AM92" s="170"/>
      <c r="AN92" s="170"/>
      <c r="AO92" s="170"/>
      <c r="AP92" s="170"/>
      <c r="AQ92" s="170">
        <f t="shared" si="24"/>
        <v>-200964</v>
      </c>
      <c r="AS92" s="140"/>
      <c r="AT92" s="140"/>
      <c r="AU92" s="140"/>
      <c r="AV92" s="140"/>
      <c r="AW92" s="140"/>
      <c r="AX92" s="140"/>
      <c r="AY92" s="140"/>
      <c r="AZ92" s="140">
        <f t="shared" si="25"/>
        <v>0</v>
      </c>
    </row>
    <row r="93" spans="1:52" x14ac:dyDescent="0.2">
      <c r="A93" s="190">
        <v>4</v>
      </c>
      <c r="B93" s="141" t="s">
        <v>281</v>
      </c>
      <c r="C93" s="148" t="str">
        <f t="shared" si="16"/>
        <v>05</v>
      </c>
      <c r="D93" s="148" t="str">
        <f t="shared" si="17"/>
        <v>00</v>
      </c>
      <c r="E93" s="148" t="str">
        <f t="shared" si="18"/>
        <v>160</v>
      </c>
      <c r="F93" s="141" t="str">
        <f t="shared" si="19"/>
        <v>5000.02</v>
      </c>
      <c r="G93" s="141" t="s">
        <v>85</v>
      </c>
      <c r="H93" s="163">
        <v>8000</v>
      </c>
      <c r="I93" s="163">
        <v>8000</v>
      </c>
      <c r="J93" s="163"/>
      <c r="K93" s="163"/>
      <c r="L93" s="163"/>
      <c r="M93" s="163">
        <v>3632.62</v>
      </c>
      <c r="N93" s="139">
        <v>3632.62</v>
      </c>
      <c r="O93" s="139">
        <f t="shared" si="21"/>
        <v>-4367.38</v>
      </c>
      <c r="Q93" s="174">
        <v>2000</v>
      </c>
      <c r="R93" s="174">
        <v>2000</v>
      </c>
      <c r="S93" s="174"/>
      <c r="T93" s="174"/>
      <c r="U93" s="174"/>
      <c r="V93" s="174">
        <v>0</v>
      </c>
      <c r="W93" s="140">
        <v>0</v>
      </c>
      <c r="X93" s="140">
        <f t="shared" si="22"/>
        <v>-2000</v>
      </c>
      <c r="Z93" s="172">
        <v>4300</v>
      </c>
      <c r="AA93" s="172">
        <v>4300</v>
      </c>
      <c r="AB93" s="172"/>
      <c r="AC93" s="172"/>
      <c r="AD93" s="172"/>
      <c r="AE93" s="172">
        <v>6330.28</v>
      </c>
      <c r="AF93" s="172">
        <v>6330.28</v>
      </c>
      <c r="AG93" s="172">
        <f t="shared" si="23"/>
        <v>2030.2799999999997</v>
      </c>
      <c r="AI93" s="168">
        <f>IFERROR(VLOOKUP(B93,[2]rptBudgetaryBudgetCrossOrganiza!$A$1:$M$744,4,FALSE),"0")</f>
        <v>4300</v>
      </c>
      <c r="AJ93" s="168">
        <f>IFERROR(VLOOKUP(B93,[2]rptBudgetaryBudgetCrossOrganiza!$A$1:$M$744,6,FALSE),"0")</f>
        <v>4300</v>
      </c>
      <c r="AK93" s="170">
        <f t="shared" si="20"/>
        <v>4300</v>
      </c>
      <c r="AL93" s="170">
        <f>IFERROR(VLOOKUP(B93,[3]rptBudgetaryBudgetCrossOrganiza!$A$11516:$O$12569,13,FALSE),"0")</f>
        <v>0</v>
      </c>
      <c r="AM93" s="170"/>
      <c r="AN93" s="170"/>
      <c r="AO93" s="170"/>
      <c r="AP93" s="170"/>
      <c r="AQ93" s="170">
        <f t="shared" si="24"/>
        <v>-4300</v>
      </c>
      <c r="AS93" s="140"/>
      <c r="AT93" s="140"/>
      <c r="AU93" s="140"/>
      <c r="AV93" s="140"/>
      <c r="AW93" s="140"/>
      <c r="AX93" s="140"/>
      <c r="AY93" s="140"/>
      <c r="AZ93" s="140">
        <f t="shared" si="25"/>
        <v>0</v>
      </c>
    </row>
    <row r="94" spans="1:52" x14ac:dyDescent="0.2">
      <c r="A94" s="190">
        <v>4</v>
      </c>
      <c r="B94" s="141" t="s">
        <v>282</v>
      </c>
      <c r="C94" s="148" t="str">
        <f t="shared" si="16"/>
        <v>05</v>
      </c>
      <c r="D94" s="148" t="str">
        <f t="shared" si="17"/>
        <v>00</v>
      </c>
      <c r="E94" s="148" t="str">
        <f t="shared" si="18"/>
        <v>160</v>
      </c>
      <c r="F94" s="141" t="str">
        <f t="shared" si="19"/>
        <v>5000.03</v>
      </c>
      <c r="G94" s="141" t="s">
        <v>86</v>
      </c>
      <c r="H94" s="163">
        <v>525</v>
      </c>
      <c r="I94" s="163">
        <v>525</v>
      </c>
      <c r="J94" s="163"/>
      <c r="K94" s="163"/>
      <c r="L94" s="163"/>
      <c r="M94" s="163">
        <v>347.2</v>
      </c>
      <c r="N94" s="139">
        <v>347.2</v>
      </c>
      <c r="O94" s="139">
        <f t="shared" si="21"/>
        <v>-177.8</v>
      </c>
      <c r="Q94" s="174">
        <v>600</v>
      </c>
      <c r="R94" s="174">
        <v>600</v>
      </c>
      <c r="S94" s="174"/>
      <c r="T94" s="174"/>
      <c r="U94" s="174"/>
      <c r="V94" s="174">
        <v>93.11</v>
      </c>
      <c r="W94" s="140">
        <v>93.11</v>
      </c>
      <c r="X94" s="140">
        <f t="shared" si="22"/>
        <v>-506.89</v>
      </c>
      <c r="Z94" s="172">
        <v>0</v>
      </c>
      <c r="AA94" s="172">
        <v>0</v>
      </c>
      <c r="AB94" s="172"/>
      <c r="AC94" s="172"/>
      <c r="AD94" s="172"/>
      <c r="AE94" s="172">
        <v>370.77</v>
      </c>
      <c r="AF94" s="172">
        <v>370.77</v>
      </c>
      <c r="AG94" s="172">
        <f t="shared" si="23"/>
        <v>370.77</v>
      </c>
      <c r="AI94" s="168">
        <f>IFERROR(VLOOKUP(B94,[2]rptBudgetaryBudgetCrossOrganiza!$A$1:$M$744,4,FALSE),"0")</f>
        <v>0</v>
      </c>
      <c r="AJ94" s="168">
        <f>IFERROR(VLOOKUP(B94,[2]rptBudgetaryBudgetCrossOrganiza!$A$1:$M$744,6,FALSE),"0")</f>
        <v>0</v>
      </c>
      <c r="AK94" s="170">
        <f t="shared" si="20"/>
        <v>0</v>
      </c>
      <c r="AL94" s="170">
        <f>IFERROR(VLOOKUP(B94,[3]rptBudgetaryBudgetCrossOrganiza!$A$11516:$O$12569,13,FALSE),"0")</f>
        <v>2.92</v>
      </c>
      <c r="AM94" s="170"/>
      <c r="AN94" s="170"/>
      <c r="AO94" s="170"/>
      <c r="AP94" s="170"/>
      <c r="AQ94" s="170">
        <f t="shared" si="24"/>
        <v>0</v>
      </c>
      <c r="AS94" s="140"/>
      <c r="AT94" s="140"/>
      <c r="AU94" s="140"/>
      <c r="AV94" s="140"/>
      <c r="AW94" s="140"/>
      <c r="AX94" s="140"/>
      <c r="AY94" s="140"/>
      <c r="AZ94" s="140">
        <f t="shared" si="25"/>
        <v>0</v>
      </c>
    </row>
    <row r="95" spans="1:52" x14ac:dyDescent="0.2">
      <c r="A95" s="190">
        <v>4</v>
      </c>
      <c r="B95" s="141" t="s">
        <v>283</v>
      </c>
      <c r="C95" s="148" t="str">
        <f t="shared" si="16"/>
        <v>05</v>
      </c>
      <c r="D95" s="148" t="str">
        <f t="shared" si="17"/>
        <v>00</v>
      </c>
      <c r="E95" s="148" t="str">
        <f t="shared" si="18"/>
        <v>160</v>
      </c>
      <c r="F95" s="141" t="str">
        <f t="shared" si="19"/>
        <v>5000.04</v>
      </c>
      <c r="G95" s="141" t="s">
        <v>87</v>
      </c>
      <c r="H95" s="163">
        <v>0</v>
      </c>
      <c r="I95" s="163">
        <v>0</v>
      </c>
      <c r="J95" s="163"/>
      <c r="K95" s="163"/>
      <c r="L95" s="163"/>
      <c r="M95" s="163">
        <v>0</v>
      </c>
      <c r="N95" s="139">
        <v>0</v>
      </c>
      <c r="O95" s="139">
        <f t="shared" si="21"/>
        <v>0</v>
      </c>
      <c r="Q95" s="174">
        <v>0</v>
      </c>
      <c r="R95" s="174">
        <v>0</v>
      </c>
      <c r="S95" s="174"/>
      <c r="T95" s="174"/>
      <c r="U95" s="174"/>
      <c r="V95" s="174">
        <v>0</v>
      </c>
      <c r="W95" s="140">
        <v>0</v>
      </c>
      <c r="X95" s="140">
        <f t="shared" si="22"/>
        <v>0</v>
      </c>
      <c r="Z95" s="172">
        <v>0</v>
      </c>
      <c r="AA95" s="172">
        <v>0</v>
      </c>
      <c r="AB95" s="172"/>
      <c r="AC95" s="172"/>
      <c r="AD95" s="172"/>
      <c r="AE95" s="172">
        <v>0</v>
      </c>
      <c r="AF95" s="172">
        <v>0</v>
      </c>
      <c r="AG95" s="172">
        <f t="shared" si="23"/>
        <v>0</v>
      </c>
      <c r="AI95" s="168">
        <f>IFERROR(VLOOKUP(B95,[2]rptBudgetaryBudgetCrossOrganiza!$A$1:$M$744,4,FALSE),"0")</f>
        <v>0</v>
      </c>
      <c r="AJ95" s="168">
        <f>IFERROR(VLOOKUP(B95,[2]rptBudgetaryBudgetCrossOrganiza!$A$1:$M$744,6,FALSE),"0")</f>
        <v>0</v>
      </c>
      <c r="AK95" s="170">
        <f t="shared" si="20"/>
        <v>0</v>
      </c>
      <c r="AL95" s="170">
        <f>IFERROR(VLOOKUP(B95,[3]rptBudgetaryBudgetCrossOrganiza!$A$11516:$O$12569,13,FALSE),"0")</f>
        <v>0</v>
      </c>
      <c r="AM95" s="170"/>
      <c r="AN95" s="170"/>
      <c r="AO95" s="170"/>
      <c r="AP95" s="170"/>
      <c r="AQ95" s="170">
        <f t="shared" si="24"/>
        <v>0</v>
      </c>
      <c r="AS95" s="140"/>
      <c r="AT95" s="140"/>
      <c r="AU95" s="140"/>
      <c r="AV95" s="140"/>
      <c r="AW95" s="140"/>
      <c r="AX95" s="140"/>
      <c r="AY95" s="140"/>
      <c r="AZ95" s="140">
        <f t="shared" si="25"/>
        <v>0</v>
      </c>
    </row>
    <row r="96" spans="1:52" x14ac:dyDescent="0.2">
      <c r="A96" s="190">
        <v>4</v>
      </c>
      <c r="B96" s="141" t="s">
        <v>284</v>
      </c>
      <c r="C96" s="148" t="str">
        <f t="shared" si="16"/>
        <v>05</v>
      </c>
      <c r="D96" s="148" t="str">
        <f t="shared" si="17"/>
        <v>00</v>
      </c>
      <c r="E96" s="148" t="str">
        <f t="shared" si="18"/>
        <v>160</v>
      </c>
      <c r="F96" s="141" t="str">
        <f t="shared" si="19"/>
        <v>5000.05</v>
      </c>
      <c r="G96" s="141" t="s">
        <v>88</v>
      </c>
      <c r="H96" s="163">
        <v>0</v>
      </c>
      <c r="I96" s="163">
        <v>0</v>
      </c>
      <c r="J96" s="163"/>
      <c r="K96" s="163"/>
      <c r="L96" s="163"/>
      <c r="M96" s="163">
        <v>0</v>
      </c>
      <c r="N96" s="139">
        <v>0</v>
      </c>
      <c r="O96" s="139">
        <f t="shared" si="21"/>
        <v>0</v>
      </c>
      <c r="Q96" s="174">
        <v>0</v>
      </c>
      <c r="R96" s="174">
        <v>0</v>
      </c>
      <c r="S96" s="174"/>
      <c r="T96" s="174"/>
      <c r="U96" s="174"/>
      <c r="V96" s="174">
        <v>0</v>
      </c>
      <c r="W96" s="140">
        <v>0</v>
      </c>
      <c r="X96" s="140">
        <f t="shared" si="22"/>
        <v>0</v>
      </c>
      <c r="Z96" s="172">
        <v>0</v>
      </c>
      <c r="AA96" s="172">
        <v>0</v>
      </c>
      <c r="AB96" s="172"/>
      <c r="AC96" s="172"/>
      <c r="AD96" s="172"/>
      <c r="AE96" s="172">
        <v>0</v>
      </c>
      <c r="AF96" s="172">
        <v>0</v>
      </c>
      <c r="AG96" s="172">
        <f t="shared" si="23"/>
        <v>0</v>
      </c>
      <c r="AI96" s="168">
        <f>IFERROR(VLOOKUP(B96,[2]rptBudgetaryBudgetCrossOrganiza!$A$1:$M$744,4,FALSE),"0")</f>
        <v>0</v>
      </c>
      <c r="AJ96" s="168">
        <f>IFERROR(VLOOKUP(B96,[2]rptBudgetaryBudgetCrossOrganiza!$A$1:$M$744,6,FALSE),"0")</f>
        <v>0</v>
      </c>
      <c r="AK96" s="170">
        <f t="shared" si="20"/>
        <v>0</v>
      </c>
      <c r="AL96" s="170">
        <f>IFERROR(VLOOKUP(B96,[3]rptBudgetaryBudgetCrossOrganiza!$A$11516:$O$12569,13,FALSE),"0")</f>
        <v>0</v>
      </c>
      <c r="AM96" s="170"/>
      <c r="AN96" s="170"/>
      <c r="AO96" s="170"/>
      <c r="AP96" s="170"/>
      <c r="AQ96" s="170">
        <f t="shared" si="24"/>
        <v>0</v>
      </c>
      <c r="AS96" s="140"/>
      <c r="AT96" s="140"/>
      <c r="AU96" s="140"/>
      <c r="AV96" s="140"/>
      <c r="AW96" s="140"/>
      <c r="AX96" s="140"/>
      <c r="AY96" s="140"/>
      <c r="AZ96" s="140">
        <f t="shared" si="25"/>
        <v>0</v>
      </c>
    </row>
    <row r="97" spans="1:52" x14ac:dyDescent="0.2">
      <c r="A97" s="190">
        <v>4</v>
      </c>
      <c r="B97" s="141" t="s">
        <v>285</v>
      </c>
      <c r="C97" s="148" t="str">
        <f t="shared" si="16"/>
        <v>05</v>
      </c>
      <c r="D97" s="148" t="str">
        <f t="shared" si="17"/>
        <v>00</v>
      </c>
      <c r="E97" s="148" t="str">
        <f t="shared" si="18"/>
        <v>160</v>
      </c>
      <c r="F97" s="141" t="str">
        <f t="shared" si="19"/>
        <v>5000.06</v>
      </c>
      <c r="G97" s="141" t="s">
        <v>89</v>
      </c>
      <c r="H97" s="163">
        <v>0</v>
      </c>
      <c r="I97" s="163">
        <v>0</v>
      </c>
      <c r="J97" s="163"/>
      <c r="K97" s="163"/>
      <c r="L97" s="163"/>
      <c r="M97" s="163">
        <v>121.94</v>
      </c>
      <c r="N97" s="139">
        <v>121.94</v>
      </c>
      <c r="O97" s="139">
        <f t="shared" si="21"/>
        <v>121.94</v>
      </c>
      <c r="Q97" s="174">
        <v>150</v>
      </c>
      <c r="R97" s="174">
        <v>150</v>
      </c>
      <c r="S97" s="174"/>
      <c r="T97" s="174"/>
      <c r="U97" s="174"/>
      <c r="V97" s="174">
        <v>0</v>
      </c>
      <c r="W97" s="140">
        <v>0</v>
      </c>
      <c r="X97" s="140">
        <f t="shared" si="22"/>
        <v>-150</v>
      </c>
      <c r="Z97" s="172">
        <v>0</v>
      </c>
      <c r="AA97" s="172">
        <v>0</v>
      </c>
      <c r="AB97" s="172"/>
      <c r="AC97" s="172"/>
      <c r="AD97" s="172"/>
      <c r="AE97" s="172">
        <v>536.22</v>
      </c>
      <c r="AF97" s="172">
        <v>536.22</v>
      </c>
      <c r="AG97" s="172">
        <f t="shared" si="23"/>
        <v>536.22</v>
      </c>
      <c r="AI97" s="168">
        <f>IFERROR(VLOOKUP(B97,[2]rptBudgetaryBudgetCrossOrganiza!$A$1:$M$744,4,FALSE),"0")</f>
        <v>0</v>
      </c>
      <c r="AJ97" s="168">
        <f>IFERROR(VLOOKUP(B97,[2]rptBudgetaryBudgetCrossOrganiza!$A$1:$M$744,6,FALSE),"0")</f>
        <v>0</v>
      </c>
      <c r="AK97" s="170">
        <f t="shared" si="20"/>
        <v>0</v>
      </c>
      <c r="AL97" s="170">
        <f>IFERROR(VLOOKUP(B97,[3]rptBudgetaryBudgetCrossOrganiza!$A$11516:$O$12569,13,FALSE),"0")</f>
        <v>0</v>
      </c>
      <c r="AM97" s="170"/>
      <c r="AN97" s="170"/>
      <c r="AO97" s="170"/>
      <c r="AP97" s="170"/>
      <c r="AQ97" s="170">
        <f t="shared" si="24"/>
        <v>0</v>
      </c>
      <c r="AS97" s="140"/>
      <c r="AT97" s="140"/>
      <c r="AU97" s="140"/>
      <c r="AV97" s="140"/>
      <c r="AW97" s="140"/>
      <c r="AX97" s="140"/>
      <c r="AY97" s="140"/>
      <c r="AZ97" s="140">
        <f t="shared" si="25"/>
        <v>0</v>
      </c>
    </row>
    <row r="98" spans="1:52" x14ac:dyDescent="0.2">
      <c r="A98" s="190">
        <v>4</v>
      </c>
      <c r="B98" s="141" t="s">
        <v>286</v>
      </c>
      <c r="C98" s="148" t="str">
        <f t="shared" si="16"/>
        <v>05</v>
      </c>
      <c r="D98" s="148" t="str">
        <f t="shared" si="17"/>
        <v>00</v>
      </c>
      <c r="E98" s="148" t="str">
        <f t="shared" si="18"/>
        <v>160</v>
      </c>
      <c r="F98" s="141" t="str">
        <f t="shared" si="19"/>
        <v>5000.07</v>
      </c>
      <c r="G98" s="141" t="s">
        <v>90</v>
      </c>
      <c r="H98" s="163">
        <v>475</v>
      </c>
      <c r="I98" s="163">
        <v>475</v>
      </c>
      <c r="J98" s="163"/>
      <c r="K98" s="163"/>
      <c r="L98" s="163"/>
      <c r="M98" s="163">
        <v>946.38</v>
      </c>
      <c r="N98" s="139">
        <v>946.38</v>
      </c>
      <c r="O98" s="139">
        <f t="shared" si="21"/>
        <v>471.38</v>
      </c>
      <c r="Q98" s="174">
        <v>435</v>
      </c>
      <c r="R98" s="174">
        <v>435</v>
      </c>
      <c r="S98" s="174"/>
      <c r="T98" s="174"/>
      <c r="U98" s="174"/>
      <c r="V98" s="174">
        <v>344.11</v>
      </c>
      <c r="W98" s="140">
        <v>344.11</v>
      </c>
      <c r="X98" s="140">
        <f t="shared" si="22"/>
        <v>-90.889999999999986</v>
      </c>
      <c r="Z98" s="172">
        <v>475</v>
      </c>
      <c r="AA98" s="172">
        <v>475</v>
      </c>
      <c r="AB98" s="172"/>
      <c r="AC98" s="172"/>
      <c r="AD98" s="172"/>
      <c r="AE98" s="172">
        <v>666.58</v>
      </c>
      <c r="AF98" s="172">
        <v>666.58</v>
      </c>
      <c r="AG98" s="172">
        <f t="shared" si="23"/>
        <v>191.58000000000004</v>
      </c>
      <c r="AI98" s="168">
        <f>IFERROR(VLOOKUP(B98,[2]rptBudgetaryBudgetCrossOrganiza!$A$1:$M$744,4,FALSE),"0")</f>
        <v>500</v>
      </c>
      <c r="AJ98" s="168">
        <f>IFERROR(VLOOKUP(B98,[2]rptBudgetaryBudgetCrossOrganiza!$A$1:$M$744,6,FALSE),"0")</f>
        <v>500</v>
      </c>
      <c r="AK98" s="170">
        <f t="shared" si="20"/>
        <v>500</v>
      </c>
      <c r="AL98" s="170">
        <f>IFERROR(VLOOKUP(B98,[3]rptBudgetaryBudgetCrossOrganiza!$A$11516:$O$12569,13,FALSE),"0")</f>
        <v>945.61</v>
      </c>
      <c r="AM98" s="170"/>
      <c r="AN98" s="170"/>
      <c r="AO98" s="170"/>
      <c r="AP98" s="170"/>
      <c r="AQ98" s="170">
        <f t="shared" si="24"/>
        <v>-500</v>
      </c>
      <c r="AS98" s="140"/>
      <c r="AT98" s="140"/>
      <c r="AU98" s="140"/>
      <c r="AV98" s="140"/>
      <c r="AW98" s="140"/>
      <c r="AX98" s="140"/>
      <c r="AY98" s="140"/>
      <c r="AZ98" s="140">
        <f t="shared" si="25"/>
        <v>0</v>
      </c>
    </row>
    <row r="99" spans="1:52" x14ac:dyDescent="0.2">
      <c r="A99" s="190">
        <v>4</v>
      </c>
      <c r="B99" s="141" t="s">
        <v>287</v>
      </c>
      <c r="C99" s="148" t="str">
        <f t="shared" si="16"/>
        <v>05</v>
      </c>
      <c r="D99" s="148" t="str">
        <f t="shared" si="17"/>
        <v>00</v>
      </c>
      <c r="E99" s="148" t="str">
        <f t="shared" si="18"/>
        <v>160</v>
      </c>
      <c r="F99" s="141" t="str">
        <f t="shared" si="19"/>
        <v>5000.08</v>
      </c>
      <c r="G99" s="141" t="s">
        <v>91</v>
      </c>
      <c r="H99" s="163">
        <v>850</v>
      </c>
      <c r="I99" s="163">
        <v>850</v>
      </c>
      <c r="J99" s="163"/>
      <c r="K99" s="163"/>
      <c r="L99" s="163"/>
      <c r="M99" s="163">
        <v>299.33999999999997</v>
      </c>
      <c r="N99" s="139">
        <v>299.33999999999997</v>
      </c>
      <c r="O99" s="139">
        <f t="shared" si="21"/>
        <v>-550.66000000000008</v>
      </c>
      <c r="Q99" s="174">
        <v>585</v>
      </c>
      <c r="R99" s="174">
        <v>585</v>
      </c>
      <c r="S99" s="174"/>
      <c r="T99" s="174"/>
      <c r="U99" s="174"/>
      <c r="V99" s="174">
        <v>571.83000000000004</v>
      </c>
      <c r="W99" s="140">
        <v>571.83000000000004</v>
      </c>
      <c r="X99" s="140">
        <f t="shared" si="22"/>
        <v>-13.169999999999959</v>
      </c>
      <c r="Z99" s="172">
        <v>795</v>
      </c>
      <c r="AA99" s="172">
        <v>795</v>
      </c>
      <c r="AB99" s="172"/>
      <c r="AC99" s="172"/>
      <c r="AD99" s="172"/>
      <c r="AE99" s="172">
        <v>835.06</v>
      </c>
      <c r="AF99" s="172">
        <v>835.06</v>
      </c>
      <c r="AG99" s="172">
        <f t="shared" si="23"/>
        <v>40.059999999999945</v>
      </c>
      <c r="AI99" s="168">
        <f>IFERROR(VLOOKUP(B99,[2]rptBudgetaryBudgetCrossOrganiza!$A$1:$M$744,4,FALSE),"0")</f>
        <v>800</v>
      </c>
      <c r="AJ99" s="168">
        <f>IFERROR(VLOOKUP(B99,[2]rptBudgetaryBudgetCrossOrganiza!$A$1:$M$744,6,FALSE),"0")</f>
        <v>800</v>
      </c>
      <c r="AK99" s="170">
        <f t="shared" si="20"/>
        <v>800</v>
      </c>
      <c r="AL99" s="170">
        <f>IFERROR(VLOOKUP(B99,[3]rptBudgetaryBudgetCrossOrganiza!$A$11516:$O$12569,13,FALSE),"0")</f>
        <v>382.81</v>
      </c>
      <c r="AM99" s="170"/>
      <c r="AN99" s="170"/>
      <c r="AO99" s="170"/>
      <c r="AP99" s="170"/>
      <c r="AQ99" s="170">
        <f t="shared" si="24"/>
        <v>-800</v>
      </c>
      <c r="AS99" s="140"/>
      <c r="AT99" s="140"/>
      <c r="AU99" s="140"/>
      <c r="AV99" s="140"/>
      <c r="AW99" s="140"/>
      <c r="AX99" s="140"/>
      <c r="AY99" s="140"/>
      <c r="AZ99" s="140">
        <f t="shared" si="25"/>
        <v>0</v>
      </c>
    </row>
    <row r="100" spans="1:52" x14ac:dyDescent="0.2">
      <c r="A100" s="190">
        <v>4</v>
      </c>
      <c r="B100" s="141" t="s">
        <v>288</v>
      </c>
      <c r="C100" s="148" t="str">
        <f t="shared" si="16"/>
        <v>05</v>
      </c>
      <c r="D100" s="148" t="str">
        <f t="shared" si="17"/>
        <v>00</v>
      </c>
      <c r="E100" s="148" t="str">
        <f t="shared" si="18"/>
        <v>160</v>
      </c>
      <c r="F100" s="141" t="str">
        <f t="shared" si="19"/>
        <v>5000.09</v>
      </c>
      <c r="G100" s="141" t="s">
        <v>92</v>
      </c>
      <c r="H100" s="163">
        <v>0</v>
      </c>
      <c r="I100" s="163">
        <v>0</v>
      </c>
      <c r="J100" s="163"/>
      <c r="K100" s="163"/>
      <c r="L100" s="163"/>
      <c r="M100" s="163">
        <v>0</v>
      </c>
      <c r="N100" s="139">
        <v>0</v>
      </c>
      <c r="O100" s="139">
        <f t="shared" si="21"/>
        <v>0</v>
      </c>
      <c r="Q100" s="174">
        <v>0</v>
      </c>
      <c r="R100" s="174">
        <v>0</v>
      </c>
      <c r="S100" s="174"/>
      <c r="T100" s="174"/>
      <c r="U100" s="174"/>
      <c r="V100" s="174">
        <v>0</v>
      </c>
      <c r="W100" s="140">
        <v>0</v>
      </c>
      <c r="X100" s="140">
        <f t="shared" si="22"/>
        <v>0</v>
      </c>
      <c r="Z100" s="172">
        <v>0</v>
      </c>
      <c r="AA100" s="172">
        <v>0</v>
      </c>
      <c r="AB100" s="172"/>
      <c r="AC100" s="172"/>
      <c r="AD100" s="172"/>
      <c r="AE100" s="172">
        <v>0</v>
      </c>
      <c r="AF100" s="172">
        <v>0</v>
      </c>
      <c r="AG100" s="172">
        <f t="shared" si="23"/>
        <v>0</v>
      </c>
      <c r="AI100" s="168">
        <f>IFERROR(VLOOKUP(B100,[2]rptBudgetaryBudgetCrossOrganiza!$A$1:$M$744,4,FALSE),"0")</f>
        <v>0</v>
      </c>
      <c r="AJ100" s="168">
        <f>IFERROR(VLOOKUP(B100,[2]rptBudgetaryBudgetCrossOrganiza!$A$1:$M$744,6,FALSE),"0")</f>
        <v>0</v>
      </c>
      <c r="AK100" s="170">
        <f t="shared" si="20"/>
        <v>0</v>
      </c>
      <c r="AL100" s="170">
        <f>IFERROR(VLOOKUP(B100,[3]rptBudgetaryBudgetCrossOrganiza!$A$11516:$O$12569,13,FALSE),"0")</f>
        <v>0</v>
      </c>
      <c r="AM100" s="170"/>
      <c r="AN100" s="170"/>
      <c r="AO100" s="170"/>
      <c r="AP100" s="170"/>
      <c r="AQ100" s="170">
        <f t="shared" si="24"/>
        <v>0</v>
      </c>
      <c r="AS100" s="140"/>
      <c r="AT100" s="140"/>
      <c r="AU100" s="140"/>
      <c r="AV100" s="140"/>
      <c r="AW100" s="140"/>
      <c r="AX100" s="140"/>
      <c r="AY100" s="140"/>
      <c r="AZ100" s="140">
        <f t="shared" si="25"/>
        <v>0</v>
      </c>
    </row>
    <row r="101" spans="1:52" x14ac:dyDescent="0.2">
      <c r="A101" s="190">
        <v>4</v>
      </c>
      <c r="B101" s="141" t="s">
        <v>289</v>
      </c>
      <c r="C101" s="148" t="str">
        <f t="shared" si="16"/>
        <v>05</v>
      </c>
      <c r="D101" s="148" t="str">
        <f t="shared" si="17"/>
        <v>00</v>
      </c>
      <c r="E101" s="148" t="str">
        <f t="shared" si="18"/>
        <v>160</v>
      </c>
      <c r="F101" s="141" t="str">
        <f t="shared" si="19"/>
        <v>5000.10</v>
      </c>
      <c r="G101" s="141" t="s">
        <v>93</v>
      </c>
      <c r="H101" s="163">
        <v>0</v>
      </c>
      <c r="I101" s="163">
        <v>0</v>
      </c>
      <c r="J101" s="163"/>
      <c r="K101" s="163"/>
      <c r="L101" s="163"/>
      <c r="M101" s="163">
        <v>0</v>
      </c>
      <c r="N101" s="139">
        <v>0</v>
      </c>
      <c r="O101" s="139">
        <f t="shared" si="21"/>
        <v>0</v>
      </c>
      <c r="Q101" s="174">
        <v>0</v>
      </c>
      <c r="R101" s="174">
        <v>0</v>
      </c>
      <c r="S101" s="174"/>
      <c r="T101" s="174"/>
      <c r="U101" s="174"/>
      <c r="V101" s="174">
        <v>0</v>
      </c>
      <c r="W101" s="140">
        <v>0</v>
      </c>
      <c r="X101" s="140">
        <f t="shared" si="22"/>
        <v>0</v>
      </c>
      <c r="Z101" s="172">
        <v>0</v>
      </c>
      <c r="AA101" s="172">
        <v>0</v>
      </c>
      <c r="AB101" s="172"/>
      <c r="AC101" s="172"/>
      <c r="AD101" s="172"/>
      <c r="AE101" s="172">
        <v>0</v>
      </c>
      <c r="AF101" s="172">
        <v>0</v>
      </c>
      <c r="AG101" s="172">
        <f t="shared" si="23"/>
        <v>0</v>
      </c>
      <c r="AI101" s="168">
        <f>IFERROR(VLOOKUP(B101,[2]rptBudgetaryBudgetCrossOrganiza!$A$1:$M$744,4,FALSE),"0")</f>
        <v>0</v>
      </c>
      <c r="AJ101" s="168">
        <f>IFERROR(VLOOKUP(B101,[2]rptBudgetaryBudgetCrossOrganiza!$A$1:$M$744,6,FALSE),"0")</f>
        <v>0</v>
      </c>
      <c r="AK101" s="170">
        <f t="shared" si="20"/>
        <v>0</v>
      </c>
      <c r="AL101" s="170">
        <f>IFERROR(VLOOKUP(B101,[3]rptBudgetaryBudgetCrossOrganiza!$A$11516:$O$12569,13,FALSE),"0")</f>
        <v>0</v>
      </c>
      <c r="AM101" s="170"/>
      <c r="AN101" s="170"/>
      <c r="AO101" s="170"/>
      <c r="AP101" s="170"/>
      <c r="AQ101" s="170">
        <f t="shared" si="24"/>
        <v>0</v>
      </c>
      <c r="AS101" s="140"/>
      <c r="AT101" s="140"/>
      <c r="AU101" s="140"/>
      <c r="AV101" s="140"/>
      <c r="AW101" s="140"/>
      <c r="AX101" s="140"/>
      <c r="AY101" s="140"/>
      <c r="AZ101" s="140">
        <f t="shared" si="25"/>
        <v>0</v>
      </c>
    </row>
    <row r="102" spans="1:52" x14ac:dyDescent="0.2">
      <c r="A102" s="190">
        <v>4</v>
      </c>
      <c r="B102" s="141" t="s">
        <v>290</v>
      </c>
      <c r="C102" s="148" t="str">
        <f t="shared" si="16"/>
        <v>05</v>
      </c>
      <c r="D102" s="148" t="str">
        <f t="shared" si="17"/>
        <v>00</v>
      </c>
      <c r="E102" s="148" t="str">
        <f t="shared" si="18"/>
        <v>160</v>
      </c>
      <c r="F102" s="141" t="str">
        <f t="shared" si="19"/>
        <v>5000.11</v>
      </c>
      <c r="G102" s="141" t="s">
        <v>94</v>
      </c>
      <c r="H102" s="163">
        <v>0</v>
      </c>
      <c r="I102" s="163">
        <v>0</v>
      </c>
      <c r="J102" s="163"/>
      <c r="K102" s="163"/>
      <c r="L102" s="163"/>
      <c r="M102" s="163">
        <v>0</v>
      </c>
      <c r="N102" s="139">
        <v>0</v>
      </c>
      <c r="O102" s="139">
        <f t="shared" si="21"/>
        <v>0</v>
      </c>
      <c r="Q102" s="174">
        <v>0</v>
      </c>
      <c r="R102" s="174">
        <v>0</v>
      </c>
      <c r="S102" s="174"/>
      <c r="T102" s="174"/>
      <c r="U102" s="174"/>
      <c r="V102" s="174">
        <v>0</v>
      </c>
      <c r="W102" s="140">
        <v>0</v>
      </c>
      <c r="X102" s="140">
        <f t="shared" si="22"/>
        <v>0</v>
      </c>
      <c r="Z102" s="172">
        <v>0</v>
      </c>
      <c r="AA102" s="172">
        <v>0</v>
      </c>
      <c r="AB102" s="172"/>
      <c r="AC102" s="172"/>
      <c r="AD102" s="172"/>
      <c r="AE102" s="172">
        <v>0</v>
      </c>
      <c r="AF102" s="172">
        <v>0</v>
      </c>
      <c r="AG102" s="172">
        <f t="shared" si="23"/>
        <v>0</v>
      </c>
      <c r="AI102" s="168">
        <f>IFERROR(VLOOKUP(B102,[2]rptBudgetaryBudgetCrossOrganiza!$A$1:$M$744,4,FALSE),"0")</f>
        <v>0</v>
      </c>
      <c r="AJ102" s="168">
        <f>IFERROR(VLOOKUP(B102,[2]rptBudgetaryBudgetCrossOrganiza!$A$1:$M$744,6,FALSE),"0")</f>
        <v>0</v>
      </c>
      <c r="AK102" s="170">
        <f t="shared" si="20"/>
        <v>0</v>
      </c>
      <c r="AL102" s="170">
        <f>IFERROR(VLOOKUP(B102,[3]rptBudgetaryBudgetCrossOrganiza!$A$11516:$O$12569,13,FALSE),"0")</f>
        <v>0</v>
      </c>
      <c r="AM102" s="170"/>
      <c r="AN102" s="170"/>
      <c r="AO102" s="170"/>
      <c r="AP102" s="170"/>
      <c r="AQ102" s="170">
        <f t="shared" si="24"/>
        <v>0</v>
      </c>
      <c r="AS102" s="140"/>
      <c r="AT102" s="140"/>
      <c r="AU102" s="140"/>
      <c r="AV102" s="140"/>
      <c r="AW102" s="140"/>
      <c r="AX102" s="140"/>
      <c r="AY102" s="140"/>
      <c r="AZ102" s="140">
        <f t="shared" si="25"/>
        <v>0</v>
      </c>
    </row>
    <row r="103" spans="1:52" x14ac:dyDescent="0.2">
      <c r="A103" s="190">
        <v>4</v>
      </c>
      <c r="B103" s="141" t="s">
        <v>291</v>
      </c>
      <c r="C103" s="148" t="str">
        <f t="shared" si="16"/>
        <v>05</v>
      </c>
      <c r="D103" s="148" t="str">
        <f t="shared" si="17"/>
        <v>00</v>
      </c>
      <c r="E103" s="148" t="str">
        <f t="shared" si="18"/>
        <v>160</v>
      </c>
      <c r="F103" s="141" t="str">
        <f t="shared" si="19"/>
        <v>5000.12</v>
      </c>
      <c r="G103" s="141" t="s">
        <v>95</v>
      </c>
      <c r="H103" s="163">
        <v>0</v>
      </c>
      <c r="I103" s="163">
        <v>0</v>
      </c>
      <c r="J103" s="163"/>
      <c r="K103" s="163"/>
      <c r="L103" s="163"/>
      <c r="M103" s="163">
        <v>0</v>
      </c>
      <c r="N103" s="139">
        <v>0</v>
      </c>
      <c r="O103" s="139">
        <f t="shared" ref="O103:O134" si="26">N103-I103</f>
        <v>0</v>
      </c>
      <c r="Q103" s="174">
        <v>0</v>
      </c>
      <c r="R103" s="174">
        <v>0</v>
      </c>
      <c r="S103" s="174"/>
      <c r="T103" s="174"/>
      <c r="U103" s="174"/>
      <c r="V103" s="174">
        <v>0</v>
      </c>
      <c r="W103" s="140">
        <v>0</v>
      </c>
      <c r="X103" s="140">
        <f t="shared" ref="X103:X134" si="27">W103-R103</f>
        <v>0</v>
      </c>
      <c r="Z103" s="172">
        <v>0</v>
      </c>
      <c r="AA103" s="172">
        <v>0</v>
      </c>
      <c r="AB103" s="172"/>
      <c r="AC103" s="172"/>
      <c r="AD103" s="172"/>
      <c r="AE103" s="172">
        <v>0</v>
      </c>
      <c r="AF103" s="172">
        <v>0</v>
      </c>
      <c r="AG103" s="172">
        <f t="shared" ref="AG103:AG134" si="28">AF103-AA103</f>
        <v>0</v>
      </c>
      <c r="AI103" s="168">
        <f>IFERROR(VLOOKUP(B103,[2]rptBudgetaryBudgetCrossOrganiza!$A$1:$M$744,4,FALSE),"0")</f>
        <v>0</v>
      </c>
      <c r="AJ103" s="168">
        <f>IFERROR(VLOOKUP(B103,[2]rptBudgetaryBudgetCrossOrganiza!$A$1:$M$744,6,FALSE),"0")</f>
        <v>0</v>
      </c>
      <c r="AK103" s="170">
        <f t="shared" si="20"/>
        <v>0</v>
      </c>
      <c r="AL103" s="170">
        <f>IFERROR(VLOOKUP(B103,[3]rptBudgetaryBudgetCrossOrganiza!$A$11516:$O$12569,13,FALSE),"0")</f>
        <v>0</v>
      </c>
      <c r="AM103" s="170"/>
      <c r="AN103" s="170"/>
      <c r="AO103" s="170"/>
      <c r="AP103" s="170"/>
      <c r="AQ103" s="170">
        <f t="shared" ref="AQ103:AQ134" si="29">AP103-AJ103</f>
        <v>0</v>
      </c>
      <c r="AS103" s="140"/>
      <c r="AT103" s="140"/>
      <c r="AU103" s="140"/>
      <c r="AV103" s="140"/>
      <c r="AW103" s="140"/>
      <c r="AX103" s="140"/>
      <c r="AY103" s="140"/>
      <c r="AZ103" s="140">
        <f t="shared" ref="AZ103:AZ134" si="30">AY103-AT103</f>
        <v>0</v>
      </c>
    </row>
    <row r="104" spans="1:52" x14ac:dyDescent="0.2">
      <c r="A104" s="190">
        <v>4</v>
      </c>
      <c r="B104" s="141" t="s">
        <v>292</v>
      </c>
      <c r="C104" s="148" t="str">
        <f t="shared" si="16"/>
        <v>05</v>
      </c>
      <c r="D104" s="148" t="str">
        <f t="shared" si="17"/>
        <v>00</v>
      </c>
      <c r="E104" s="148" t="str">
        <f t="shared" si="18"/>
        <v>160</v>
      </c>
      <c r="F104" s="141" t="str">
        <f t="shared" si="19"/>
        <v>5000.99</v>
      </c>
      <c r="G104" s="141" t="s">
        <v>96</v>
      </c>
      <c r="H104" s="163">
        <v>0</v>
      </c>
      <c r="I104" s="163">
        <v>0</v>
      </c>
      <c r="J104" s="163"/>
      <c r="K104" s="163"/>
      <c r="L104" s="163"/>
      <c r="M104" s="163">
        <v>0</v>
      </c>
      <c r="N104" s="139">
        <v>0</v>
      </c>
      <c r="O104" s="139">
        <f t="shared" si="26"/>
        <v>0</v>
      </c>
      <c r="Q104" s="174">
        <v>0</v>
      </c>
      <c r="R104" s="174">
        <v>0</v>
      </c>
      <c r="S104" s="174"/>
      <c r="T104" s="174"/>
      <c r="U104" s="174"/>
      <c r="V104" s="174">
        <v>0</v>
      </c>
      <c r="W104" s="140">
        <v>0</v>
      </c>
      <c r="X104" s="140">
        <f t="shared" si="27"/>
        <v>0</v>
      </c>
      <c r="Z104" s="172">
        <v>0</v>
      </c>
      <c r="AA104" s="172">
        <v>0</v>
      </c>
      <c r="AB104" s="172"/>
      <c r="AC104" s="172"/>
      <c r="AD104" s="172"/>
      <c r="AE104" s="172">
        <v>0</v>
      </c>
      <c r="AF104" s="172">
        <v>0</v>
      </c>
      <c r="AG104" s="172">
        <f t="shared" si="28"/>
        <v>0</v>
      </c>
      <c r="AI104" s="168">
        <f>IFERROR(VLOOKUP(B104,[2]rptBudgetaryBudgetCrossOrganiza!$A$1:$M$744,4,FALSE),"0")</f>
        <v>0</v>
      </c>
      <c r="AJ104" s="168">
        <f>IFERROR(VLOOKUP(B104,[2]rptBudgetaryBudgetCrossOrganiza!$A$1:$M$744,6,FALSE),"0")</f>
        <v>0</v>
      </c>
      <c r="AK104" s="170">
        <f t="shared" si="20"/>
        <v>0</v>
      </c>
      <c r="AL104" s="170">
        <f>IFERROR(VLOOKUP(B104,[3]rptBudgetaryBudgetCrossOrganiza!$A$11516:$O$12569,13,FALSE),"0")</f>
        <v>0</v>
      </c>
      <c r="AM104" s="170"/>
      <c r="AN104" s="170"/>
      <c r="AO104" s="170"/>
      <c r="AP104" s="170"/>
      <c r="AQ104" s="170">
        <f t="shared" si="29"/>
        <v>0</v>
      </c>
      <c r="AS104" s="140"/>
      <c r="AT104" s="140"/>
      <c r="AU104" s="140"/>
      <c r="AV104" s="140"/>
      <c r="AW104" s="140"/>
      <c r="AX104" s="140"/>
      <c r="AY104" s="140"/>
      <c r="AZ104" s="140">
        <f t="shared" si="30"/>
        <v>0</v>
      </c>
    </row>
    <row r="105" spans="1:52" x14ac:dyDescent="0.2">
      <c r="A105" s="190">
        <v>4</v>
      </c>
      <c r="B105" s="141" t="s">
        <v>293</v>
      </c>
      <c r="C105" s="148" t="str">
        <f t="shared" si="16"/>
        <v>05</v>
      </c>
      <c r="D105" s="148" t="str">
        <f t="shared" si="17"/>
        <v>00</v>
      </c>
      <c r="E105" s="148" t="str">
        <f t="shared" si="18"/>
        <v>160</v>
      </c>
      <c r="F105" s="141" t="str">
        <f t="shared" si="19"/>
        <v>5100.00</v>
      </c>
      <c r="G105" s="141" t="s">
        <v>97</v>
      </c>
      <c r="H105" s="163">
        <v>28215</v>
      </c>
      <c r="I105" s="163">
        <v>28215</v>
      </c>
      <c r="J105" s="163"/>
      <c r="K105" s="163"/>
      <c r="L105" s="163"/>
      <c r="M105" s="163">
        <v>24244.05</v>
      </c>
      <c r="N105" s="139">
        <v>24244.05</v>
      </c>
      <c r="O105" s="139">
        <f t="shared" si="26"/>
        <v>-3970.9500000000007</v>
      </c>
      <c r="Q105" s="174">
        <v>32850</v>
      </c>
      <c r="R105" s="174">
        <v>32850</v>
      </c>
      <c r="S105" s="174"/>
      <c r="T105" s="174"/>
      <c r="U105" s="174"/>
      <c r="V105" s="174">
        <v>32499.84</v>
      </c>
      <c r="W105" s="140">
        <v>32499.84</v>
      </c>
      <c r="X105" s="140">
        <f t="shared" si="27"/>
        <v>-350.15999999999985</v>
      </c>
      <c r="Z105" s="172">
        <v>37030</v>
      </c>
      <c r="AA105" s="172">
        <v>37030</v>
      </c>
      <c r="AB105" s="172"/>
      <c r="AC105" s="172"/>
      <c r="AD105" s="172"/>
      <c r="AE105" s="172">
        <v>36211.29</v>
      </c>
      <c r="AF105" s="172">
        <v>36211.29</v>
      </c>
      <c r="AG105" s="172">
        <f t="shared" si="28"/>
        <v>-818.70999999999913</v>
      </c>
      <c r="AI105" s="168">
        <f>IFERROR(VLOOKUP(B105,[2]rptBudgetaryBudgetCrossOrganiza!$A$1:$M$744,4,FALSE),"0")</f>
        <v>37030</v>
      </c>
      <c r="AJ105" s="168">
        <f>IFERROR(VLOOKUP(B105,[2]rptBudgetaryBudgetCrossOrganiza!$A$1:$M$744,6,FALSE),"0")</f>
        <v>37030</v>
      </c>
      <c r="AK105" s="170">
        <f t="shared" si="20"/>
        <v>37030</v>
      </c>
      <c r="AL105" s="170">
        <f>IFERROR(VLOOKUP(B105,[3]rptBudgetaryBudgetCrossOrganiza!$A$11516:$O$12569,13,FALSE),"0")</f>
        <v>11811.86</v>
      </c>
      <c r="AM105" s="170"/>
      <c r="AN105" s="170"/>
      <c r="AO105" s="170"/>
      <c r="AP105" s="170"/>
      <c r="AQ105" s="170">
        <f t="shared" si="29"/>
        <v>-37030</v>
      </c>
      <c r="AS105" s="140"/>
      <c r="AT105" s="140"/>
      <c r="AU105" s="140"/>
      <c r="AV105" s="140"/>
      <c r="AW105" s="140"/>
      <c r="AX105" s="140"/>
      <c r="AY105" s="140"/>
      <c r="AZ105" s="140">
        <f t="shared" si="30"/>
        <v>0</v>
      </c>
    </row>
    <row r="106" spans="1:52" x14ac:dyDescent="0.2">
      <c r="A106" s="190">
        <v>4</v>
      </c>
      <c r="B106" s="141" t="s">
        <v>294</v>
      </c>
      <c r="C106" s="148" t="str">
        <f t="shared" si="16"/>
        <v>05</v>
      </c>
      <c r="D106" s="148" t="str">
        <f t="shared" si="17"/>
        <v>00</v>
      </c>
      <c r="E106" s="148" t="str">
        <f t="shared" si="18"/>
        <v>160</v>
      </c>
      <c r="F106" s="141" t="str">
        <f t="shared" si="19"/>
        <v>5100.01</v>
      </c>
      <c r="G106" s="141" t="s">
        <v>98</v>
      </c>
      <c r="H106" s="163">
        <v>15565</v>
      </c>
      <c r="I106" s="163">
        <v>15565</v>
      </c>
      <c r="J106" s="163"/>
      <c r="K106" s="163"/>
      <c r="L106" s="163"/>
      <c r="M106" s="163">
        <v>13805.32</v>
      </c>
      <c r="N106" s="139">
        <v>13805.32</v>
      </c>
      <c r="O106" s="139">
        <f t="shared" si="26"/>
        <v>-1759.6800000000003</v>
      </c>
      <c r="Q106" s="174">
        <v>17135</v>
      </c>
      <c r="R106" s="174">
        <v>17135</v>
      </c>
      <c r="S106" s="174"/>
      <c r="T106" s="174"/>
      <c r="U106" s="174"/>
      <c r="V106" s="174">
        <v>16890.64</v>
      </c>
      <c r="W106" s="140">
        <v>16890.64</v>
      </c>
      <c r="X106" s="140">
        <f t="shared" si="27"/>
        <v>-244.36000000000058</v>
      </c>
      <c r="Z106" s="172">
        <v>18405</v>
      </c>
      <c r="AA106" s="172">
        <v>18405</v>
      </c>
      <c r="AB106" s="172"/>
      <c r="AC106" s="172"/>
      <c r="AD106" s="172"/>
      <c r="AE106" s="172">
        <v>17843</v>
      </c>
      <c r="AF106" s="172">
        <v>17843</v>
      </c>
      <c r="AG106" s="172">
        <f t="shared" si="28"/>
        <v>-562</v>
      </c>
      <c r="AI106" s="168">
        <f>IFERROR(VLOOKUP(B106,[2]rptBudgetaryBudgetCrossOrganiza!$A$1:$M$744,4,FALSE),"0")</f>
        <v>18405</v>
      </c>
      <c r="AJ106" s="168">
        <f>IFERROR(VLOOKUP(B106,[2]rptBudgetaryBudgetCrossOrganiza!$A$1:$M$744,6,FALSE),"0")</f>
        <v>18405</v>
      </c>
      <c r="AK106" s="170">
        <f t="shared" si="20"/>
        <v>18405</v>
      </c>
      <c r="AL106" s="170">
        <f>IFERROR(VLOOKUP(B106,[3]rptBudgetaryBudgetCrossOrganiza!$A$11516:$O$12569,13,FALSE),"0")</f>
        <v>5766.62</v>
      </c>
      <c r="AM106" s="170"/>
      <c r="AN106" s="170"/>
      <c r="AO106" s="170"/>
      <c r="AP106" s="170"/>
      <c r="AQ106" s="170">
        <f t="shared" si="29"/>
        <v>-18405</v>
      </c>
      <c r="AS106" s="140"/>
      <c r="AT106" s="140"/>
      <c r="AU106" s="140"/>
      <c r="AV106" s="140"/>
      <c r="AW106" s="140"/>
      <c r="AX106" s="140"/>
      <c r="AY106" s="140"/>
      <c r="AZ106" s="140">
        <f t="shared" si="30"/>
        <v>0</v>
      </c>
    </row>
    <row r="107" spans="1:52" x14ac:dyDescent="0.2">
      <c r="A107" s="190">
        <v>4</v>
      </c>
      <c r="B107" s="141" t="s">
        <v>295</v>
      </c>
      <c r="C107" s="148" t="str">
        <f t="shared" si="16"/>
        <v>05</v>
      </c>
      <c r="D107" s="148" t="str">
        <f t="shared" si="17"/>
        <v>00</v>
      </c>
      <c r="E107" s="148" t="str">
        <f t="shared" si="18"/>
        <v>160</v>
      </c>
      <c r="F107" s="141" t="str">
        <f t="shared" si="19"/>
        <v>5100.02</v>
      </c>
      <c r="G107" s="141" t="s">
        <v>99</v>
      </c>
      <c r="H107" s="163">
        <v>34500</v>
      </c>
      <c r="I107" s="163">
        <v>34500</v>
      </c>
      <c r="J107" s="163"/>
      <c r="K107" s="163"/>
      <c r="L107" s="163"/>
      <c r="M107" s="163">
        <v>37928.410000000003</v>
      </c>
      <c r="N107" s="139">
        <v>37928.410000000003</v>
      </c>
      <c r="O107" s="139">
        <f t="shared" si="26"/>
        <v>3428.4100000000035</v>
      </c>
      <c r="Q107" s="174">
        <v>47800</v>
      </c>
      <c r="R107" s="174">
        <v>47800</v>
      </c>
      <c r="S107" s="174"/>
      <c r="T107" s="174"/>
      <c r="U107" s="174"/>
      <c r="V107" s="174">
        <v>33613.480000000003</v>
      </c>
      <c r="W107" s="140">
        <v>33613.480000000003</v>
      </c>
      <c r="X107" s="140">
        <f t="shared" si="27"/>
        <v>-14186.519999999997</v>
      </c>
      <c r="Z107" s="172">
        <v>32850</v>
      </c>
      <c r="AA107" s="172">
        <v>32850</v>
      </c>
      <c r="AB107" s="172"/>
      <c r="AC107" s="172"/>
      <c r="AD107" s="172"/>
      <c r="AE107" s="172">
        <v>36726.46</v>
      </c>
      <c r="AF107" s="172">
        <v>36726.46</v>
      </c>
      <c r="AG107" s="172">
        <f t="shared" si="28"/>
        <v>3876.4599999999991</v>
      </c>
      <c r="AI107" s="168">
        <f>IFERROR(VLOOKUP(B107,[2]rptBudgetaryBudgetCrossOrganiza!$A$1:$M$744,4,FALSE),"0")</f>
        <v>32850</v>
      </c>
      <c r="AJ107" s="168">
        <f>IFERROR(VLOOKUP(B107,[2]rptBudgetaryBudgetCrossOrganiza!$A$1:$M$744,6,FALSE),"0")</f>
        <v>32850</v>
      </c>
      <c r="AK107" s="170">
        <f t="shared" si="20"/>
        <v>32850</v>
      </c>
      <c r="AL107" s="170">
        <f>IFERROR(VLOOKUP(B107,[3]rptBudgetaryBudgetCrossOrganiza!$A$11516:$O$12569,13,FALSE),"0")</f>
        <v>11375.18</v>
      </c>
      <c r="AM107" s="170"/>
      <c r="AN107" s="170"/>
      <c r="AO107" s="170"/>
      <c r="AP107" s="170"/>
      <c r="AQ107" s="170">
        <f t="shared" si="29"/>
        <v>-32850</v>
      </c>
      <c r="AS107" s="140"/>
      <c r="AT107" s="140"/>
      <c r="AU107" s="140"/>
      <c r="AV107" s="140"/>
      <c r="AW107" s="140"/>
      <c r="AX107" s="140"/>
      <c r="AY107" s="140"/>
      <c r="AZ107" s="140">
        <f t="shared" si="30"/>
        <v>0</v>
      </c>
    </row>
    <row r="108" spans="1:52" x14ac:dyDescent="0.2">
      <c r="A108" s="190">
        <v>4</v>
      </c>
      <c r="B108" s="141" t="s">
        <v>296</v>
      </c>
      <c r="C108" s="148" t="str">
        <f t="shared" si="16"/>
        <v>05</v>
      </c>
      <c r="D108" s="148" t="str">
        <f t="shared" si="17"/>
        <v>00</v>
      </c>
      <c r="E108" s="148" t="str">
        <f t="shared" si="18"/>
        <v>160</v>
      </c>
      <c r="F108" s="141" t="str">
        <f t="shared" si="19"/>
        <v>5100.03</v>
      </c>
      <c r="G108" s="141" t="s">
        <v>100</v>
      </c>
      <c r="H108" s="163">
        <v>4130</v>
      </c>
      <c r="I108" s="163">
        <v>4130</v>
      </c>
      <c r="J108" s="163"/>
      <c r="K108" s="163"/>
      <c r="L108" s="163"/>
      <c r="M108" s="163">
        <v>3616.13</v>
      </c>
      <c r="N108" s="139">
        <v>3616.13</v>
      </c>
      <c r="O108" s="139">
        <f t="shared" si="26"/>
        <v>-513.86999999999989</v>
      </c>
      <c r="Q108" s="174">
        <v>4590</v>
      </c>
      <c r="R108" s="174">
        <v>4590</v>
      </c>
      <c r="S108" s="174"/>
      <c r="T108" s="174"/>
      <c r="U108" s="174"/>
      <c r="V108" s="174">
        <v>3556.07</v>
      </c>
      <c r="W108" s="140">
        <v>3556.07</v>
      </c>
      <c r="X108" s="140">
        <f t="shared" si="27"/>
        <v>-1033.9299999999998</v>
      </c>
      <c r="Z108" s="172">
        <v>3890</v>
      </c>
      <c r="AA108" s="172">
        <v>3890</v>
      </c>
      <c r="AB108" s="172"/>
      <c r="AC108" s="172"/>
      <c r="AD108" s="172"/>
      <c r="AE108" s="172">
        <v>3986.37</v>
      </c>
      <c r="AF108" s="172">
        <v>3986.37</v>
      </c>
      <c r="AG108" s="172">
        <f t="shared" si="28"/>
        <v>96.369999999999891</v>
      </c>
      <c r="AI108" s="168">
        <f>IFERROR(VLOOKUP(B108,[2]rptBudgetaryBudgetCrossOrganiza!$A$1:$M$744,4,FALSE),"0")</f>
        <v>3890</v>
      </c>
      <c r="AJ108" s="168">
        <f>IFERROR(VLOOKUP(B108,[2]rptBudgetaryBudgetCrossOrganiza!$A$1:$M$744,6,FALSE),"0")</f>
        <v>3890</v>
      </c>
      <c r="AK108" s="170">
        <f t="shared" si="20"/>
        <v>3890</v>
      </c>
      <c r="AL108" s="170">
        <f>IFERROR(VLOOKUP(B108,[3]rptBudgetaryBudgetCrossOrganiza!$A$11516:$O$12569,13,FALSE),"0")</f>
        <v>1145.3399999999999</v>
      </c>
      <c r="AM108" s="170"/>
      <c r="AN108" s="170"/>
      <c r="AO108" s="170"/>
      <c r="AP108" s="170"/>
      <c r="AQ108" s="170">
        <f t="shared" si="29"/>
        <v>-3890</v>
      </c>
      <c r="AS108" s="140"/>
      <c r="AT108" s="140"/>
      <c r="AU108" s="140"/>
      <c r="AV108" s="140"/>
      <c r="AW108" s="140"/>
      <c r="AX108" s="140"/>
      <c r="AY108" s="140"/>
      <c r="AZ108" s="140">
        <f t="shared" si="30"/>
        <v>0</v>
      </c>
    </row>
    <row r="109" spans="1:52" x14ac:dyDescent="0.2">
      <c r="A109" s="190">
        <v>4</v>
      </c>
      <c r="B109" s="141" t="s">
        <v>297</v>
      </c>
      <c r="C109" s="148" t="str">
        <f t="shared" si="16"/>
        <v>05</v>
      </c>
      <c r="D109" s="148" t="str">
        <f t="shared" si="17"/>
        <v>00</v>
      </c>
      <c r="E109" s="148" t="str">
        <f t="shared" si="18"/>
        <v>160</v>
      </c>
      <c r="F109" s="141" t="str">
        <f t="shared" si="19"/>
        <v>5100.04</v>
      </c>
      <c r="G109" s="141" t="s">
        <v>101</v>
      </c>
      <c r="H109" s="163">
        <v>610</v>
      </c>
      <c r="I109" s="163">
        <v>610</v>
      </c>
      <c r="J109" s="163"/>
      <c r="K109" s="163"/>
      <c r="L109" s="163"/>
      <c r="M109" s="163">
        <v>548.41999999999996</v>
      </c>
      <c r="N109" s="139">
        <v>548.41999999999996</v>
      </c>
      <c r="O109" s="139">
        <f t="shared" si="26"/>
        <v>-61.580000000000041</v>
      </c>
      <c r="Q109" s="174">
        <v>700</v>
      </c>
      <c r="R109" s="174">
        <v>700</v>
      </c>
      <c r="S109" s="174"/>
      <c r="T109" s="174"/>
      <c r="U109" s="174"/>
      <c r="V109" s="174">
        <v>600.58000000000004</v>
      </c>
      <c r="W109" s="140">
        <v>600.58000000000004</v>
      </c>
      <c r="X109" s="140">
        <f t="shared" si="27"/>
        <v>-99.419999999999959</v>
      </c>
      <c r="Z109" s="172">
        <v>610</v>
      </c>
      <c r="AA109" s="172">
        <v>610</v>
      </c>
      <c r="AB109" s="172"/>
      <c r="AC109" s="172"/>
      <c r="AD109" s="172"/>
      <c r="AE109" s="172">
        <v>637.22</v>
      </c>
      <c r="AF109" s="172">
        <v>637.22</v>
      </c>
      <c r="AG109" s="172">
        <f t="shared" si="28"/>
        <v>27.220000000000027</v>
      </c>
      <c r="AI109" s="168">
        <f>IFERROR(VLOOKUP(B109,[2]rptBudgetaryBudgetCrossOrganiza!$A$1:$M$744,4,FALSE),"0")</f>
        <v>610</v>
      </c>
      <c r="AJ109" s="168">
        <f>IFERROR(VLOOKUP(B109,[2]rptBudgetaryBudgetCrossOrganiza!$A$1:$M$744,6,FALSE),"0")</f>
        <v>610</v>
      </c>
      <c r="AK109" s="170">
        <f t="shared" si="20"/>
        <v>610</v>
      </c>
      <c r="AL109" s="170">
        <f>IFERROR(VLOOKUP(B109,[3]rptBudgetaryBudgetCrossOrganiza!$A$11516:$O$12569,13,FALSE),"0")</f>
        <v>191.58</v>
      </c>
      <c r="AM109" s="170"/>
      <c r="AN109" s="170"/>
      <c r="AO109" s="170"/>
      <c r="AP109" s="170"/>
      <c r="AQ109" s="170">
        <f t="shared" si="29"/>
        <v>-610</v>
      </c>
      <c r="AS109" s="140"/>
      <c r="AT109" s="140"/>
      <c r="AU109" s="140"/>
      <c r="AV109" s="140"/>
      <c r="AW109" s="140"/>
      <c r="AX109" s="140"/>
      <c r="AY109" s="140"/>
      <c r="AZ109" s="140">
        <f t="shared" si="30"/>
        <v>0</v>
      </c>
    </row>
    <row r="110" spans="1:52" x14ac:dyDescent="0.2">
      <c r="A110" s="190">
        <v>4</v>
      </c>
      <c r="B110" s="141" t="s">
        <v>298</v>
      </c>
      <c r="C110" s="148" t="str">
        <f t="shared" si="16"/>
        <v>05</v>
      </c>
      <c r="D110" s="148" t="str">
        <f t="shared" si="17"/>
        <v>00</v>
      </c>
      <c r="E110" s="148" t="str">
        <f t="shared" si="18"/>
        <v>160</v>
      </c>
      <c r="F110" s="141" t="str">
        <f t="shared" si="19"/>
        <v>5100.05</v>
      </c>
      <c r="G110" s="141" t="s">
        <v>102</v>
      </c>
      <c r="H110" s="163">
        <v>180</v>
      </c>
      <c r="I110" s="163">
        <v>180</v>
      </c>
      <c r="J110" s="163"/>
      <c r="K110" s="163"/>
      <c r="L110" s="163"/>
      <c r="M110" s="163">
        <v>124.63</v>
      </c>
      <c r="N110" s="139">
        <v>124.63</v>
      </c>
      <c r="O110" s="139">
        <f t="shared" si="26"/>
        <v>-55.370000000000005</v>
      </c>
      <c r="Q110" s="174">
        <v>165</v>
      </c>
      <c r="R110" s="174">
        <v>165</v>
      </c>
      <c r="S110" s="174"/>
      <c r="T110" s="174"/>
      <c r="U110" s="174"/>
      <c r="V110" s="174">
        <v>166.11</v>
      </c>
      <c r="W110" s="140">
        <v>166.11</v>
      </c>
      <c r="X110" s="140">
        <f t="shared" si="27"/>
        <v>1.1100000000000136</v>
      </c>
      <c r="Z110" s="172">
        <v>180</v>
      </c>
      <c r="AA110" s="172">
        <v>180</v>
      </c>
      <c r="AB110" s="172"/>
      <c r="AC110" s="172"/>
      <c r="AD110" s="172"/>
      <c r="AE110" s="172">
        <v>163.68</v>
      </c>
      <c r="AF110" s="172">
        <v>163.68</v>
      </c>
      <c r="AG110" s="172">
        <f t="shared" si="28"/>
        <v>-16.319999999999993</v>
      </c>
      <c r="AI110" s="168">
        <f>IFERROR(VLOOKUP(B110,[2]rptBudgetaryBudgetCrossOrganiza!$A$1:$M$744,4,FALSE),"0")</f>
        <v>180</v>
      </c>
      <c r="AJ110" s="168">
        <f>IFERROR(VLOOKUP(B110,[2]rptBudgetaryBudgetCrossOrganiza!$A$1:$M$744,6,FALSE),"0")</f>
        <v>180</v>
      </c>
      <c r="AK110" s="170">
        <f t="shared" si="20"/>
        <v>180</v>
      </c>
      <c r="AL110" s="170">
        <f>IFERROR(VLOOKUP(B110,[3]rptBudgetaryBudgetCrossOrganiza!$A$11516:$O$12569,13,FALSE),"0")</f>
        <v>46.72</v>
      </c>
      <c r="AM110" s="170"/>
      <c r="AN110" s="170"/>
      <c r="AO110" s="170"/>
      <c r="AP110" s="170"/>
      <c r="AQ110" s="170">
        <f t="shared" si="29"/>
        <v>-180</v>
      </c>
      <c r="AS110" s="140"/>
      <c r="AT110" s="140"/>
      <c r="AU110" s="140"/>
      <c r="AV110" s="140"/>
      <c r="AW110" s="140"/>
      <c r="AX110" s="140"/>
      <c r="AY110" s="140"/>
      <c r="AZ110" s="140">
        <f t="shared" si="30"/>
        <v>0</v>
      </c>
    </row>
    <row r="111" spans="1:52" x14ac:dyDescent="0.2">
      <c r="A111" s="190">
        <v>4</v>
      </c>
      <c r="B111" s="141" t="s">
        <v>299</v>
      </c>
      <c r="C111" s="148" t="str">
        <f t="shared" si="16"/>
        <v>05</v>
      </c>
      <c r="D111" s="148" t="str">
        <f t="shared" si="17"/>
        <v>00</v>
      </c>
      <c r="E111" s="148" t="str">
        <f t="shared" si="18"/>
        <v>160</v>
      </c>
      <c r="F111" s="141" t="str">
        <f t="shared" si="19"/>
        <v>5100.06</v>
      </c>
      <c r="G111" s="141" t="s">
        <v>103</v>
      </c>
      <c r="H111" s="163">
        <v>4390</v>
      </c>
      <c r="I111" s="163">
        <v>4390</v>
      </c>
      <c r="J111" s="163"/>
      <c r="K111" s="163"/>
      <c r="L111" s="163"/>
      <c r="M111" s="163">
        <v>4390</v>
      </c>
      <c r="N111" s="139">
        <v>4390</v>
      </c>
      <c r="O111" s="139">
        <f t="shared" si="26"/>
        <v>0</v>
      </c>
      <c r="Q111" s="174">
        <v>5150</v>
      </c>
      <c r="R111" s="174">
        <v>5150</v>
      </c>
      <c r="S111" s="174"/>
      <c r="T111" s="174"/>
      <c r="U111" s="174"/>
      <c r="V111" s="174">
        <v>5150</v>
      </c>
      <c r="W111" s="140">
        <v>5150</v>
      </c>
      <c r="X111" s="140">
        <f t="shared" si="27"/>
        <v>0</v>
      </c>
      <c r="Z111" s="172">
        <v>6100</v>
      </c>
      <c r="AA111" s="172">
        <v>6100</v>
      </c>
      <c r="AB111" s="172"/>
      <c r="AC111" s="172"/>
      <c r="AD111" s="172"/>
      <c r="AE111" s="172">
        <v>1524.99</v>
      </c>
      <c r="AF111" s="172">
        <v>1524.99</v>
      </c>
      <c r="AG111" s="172">
        <f t="shared" si="28"/>
        <v>-4575.01</v>
      </c>
      <c r="AI111" s="168">
        <f>IFERROR(VLOOKUP(B111,[2]rptBudgetaryBudgetCrossOrganiza!$A$1:$M$744,4,FALSE),"0")</f>
        <v>6100</v>
      </c>
      <c r="AJ111" s="168">
        <f>IFERROR(VLOOKUP(B111,[2]rptBudgetaryBudgetCrossOrganiza!$A$1:$M$744,6,FALSE),"0")</f>
        <v>6100</v>
      </c>
      <c r="AK111" s="170">
        <f t="shared" si="20"/>
        <v>6100</v>
      </c>
      <c r="AL111" s="170">
        <f>IFERROR(VLOOKUP(B111,[3]rptBudgetaryBudgetCrossOrganiza!$A$11516:$O$12569,13,FALSE),"0")</f>
        <v>0</v>
      </c>
      <c r="AM111" s="170"/>
      <c r="AN111" s="170"/>
      <c r="AO111" s="170"/>
      <c r="AP111" s="170"/>
      <c r="AQ111" s="170">
        <f t="shared" si="29"/>
        <v>-6100</v>
      </c>
      <c r="AS111" s="140"/>
      <c r="AT111" s="140"/>
      <c r="AU111" s="140"/>
      <c r="AV111" s="140"/>
      <c r="AW111" s="140"/>
      <c r="AX111" s="140"/>
      <c r="AY111" s="140"/>
      <c r="AZ111" s="140">
        <f t="shared" si="30"/>
        <v>0</v>
      </c>
    </row>
    <row r="112" spans="1:52" x14ac:dyDescent="0.2">
      <c r="A112" s="190">
        <v>4</v>
      </c>
      <c r="B112" s="141" t="s">
        <v>300</v>
      </c>
      <c r="C112" s="148" t="str">
        <f t="shared" si="16"/>
        <v>05</v>
      </c>
      <c r="D112" s="148" t="str">
        <f t="shared" si="17"/>
        <v>00</v>
      </c>
      <c r="E112" s="148" t="str">
        <f t="shared" si="18"/>
        <v>160</v>
      </c>
      <c r="F112" s="141" t="str">
        <f t="shared" si="19"/>
        <v>5100.07</v>
      </c>
      <c r="G112" s="141" t="s">
        <v>104</v>
      </c>
      <c r="H112" s="163">
        <v>1160</v>
      </c>
      <c r="I112" s="163">
        <v>1160</v>
      </c>
      <c r="J112" s="163"/>
      <c r="K112" s="163"/>
      <c r="L112" s="163"/>
      <c r="M112" s="163">
        <v>706.05</v>
      </c>
      <c r="N112" s="139">
        <v>706.05</v>
      </c>
      <c r="O112" s="139">
        <f t="shared" si="26"/>
        <v>-453.95000000000005</v>
      </c>
      <c r="Q112" s="174">
        <v>1120</v>
      </c>
      <c r="R112" s="174">
        <v>1120</v>
      </c>
      <c r="S112" s="174"/>
      <c r="T112" s="174"/>
      <c r="U112" s="174"/>
      <c r="V112" s="174">
        <v>956.84</v>
      </c>
      <c r="W112" s="140">
        <v>956.84</v>
      </c>
      <c r="X112" s="140">
        <f t="shared" si="27"/>
        <v>-163.15999999999997</v>
      </c>
      <c r="Z112" s="172">
        <v>1010</v>
      </c>
      <c r="AA112" s="172">
        <v>1010</v>
      </c>
      <c r="AB112" s="172"/>
      <c r="AC112" s="172"/>
      <c r="AD112" s="172"/>
      <c r="AE112" s="172">
        <v>780.67</v>
      </c>
      <c r="AF112" s="172">
        <v>780.67</v>
      </c>
      <c r="AG112" s="172">
        <f t="shared" si="28"/>
        <v>-229.33000000000004</v>
      </c>
      <c r="AI112" s="168">
        <f>IFERROR(VLOOKUP(B112,[2]rptBudgetaryBudgetCrossOrganiza!$A$1:$M$744,4,FALSE),"0")</f>
        <v>1010</v>
      </c>
      <c r="AJ112" s="168">
        <f>IFERROR(VLOOKUP(B112,[2]rptBudgetaryBudgetCrossOrganiza!$A$1:$M$744,6,FALSE),"0")</f>
        <v>1010</v>
      </c>
      <c r="AK112" s="170">
        <f t="shared" si="20"/>
        <v>1010</v>
      </c>
      <c r="AL112" s="170">
        <f>IFERROR(VLOOKUP(B112,[3]rptBudgetaryBudgetCrossOrganiza!$A$11516:$O$12569,13,FALSE),"0")</f>
        <v>201.9</v>
      </c>
      <c r="AM112" s="170"/>
      <c r="AN112" s="170"/>
      <c r="AO112" s="170"/>
      <c r="AP112" s="170"/>
      <c r="AQ112" s="170">
        <f t="shared" si="29"/>
        <v>-1010</v>
      </c>
      <c r="AS112" s="140"/>
      <c r="AT112" s="140"/>
      <c r="AU112" s="140"/>
      <c r="AV112" s="140"/>
      <c r="AW112" s="140"/>
      <c r="AX112" s="140"/>
      <c r="AY112" s="140"/>
      <c r="AZ112" s="140">
        <f t="shared" si="30"/>
        <v>0</v>
      </c>
    </row>
    <row r="113" spans="1:52" x14ac:dyDescent="0.2">
      <c r="A113" s="190">
        <v>4</v>
      </c>
      <c r="B113" s="141" t="s">
        <v>301</v>
      </c>
      <c r="C113" s="148" t="str">
        <f t="shared" si="16"/>
        <v>05</v>
      </c>
      <c r="D113" s="148" t="str">
        <f t="shared" si="17"/>
        <v>00</v>
      </c>
      <c r="E113" s="148" t="str">
        <f t="shared" si="18"/>
        <v>160</v>
      </c>
      <c r="F113" s="141" t="str">
        <f t="shared" si="19"/>
        <v>5100.08</v>
      </c>
      <c r="G113" s="141" t="s">
        <v>105</v>
      </c>
      <c r="H113" s="163">
        <v>0</v>
      </c>
      <c r="I113" s="163">
        <v>0</v>
      </c>
      <c r="J113" s="163"/>
      <c r="K113" s="163"/>
      <c r="L113" s="163"/>
      <c r="M113" s="163">
        <v>20.73</v>
      </c>
      <c r="N113" s="139">
        <v>20.73</v>
      </c>
      <c r="O113" s="139">
        <f t="shared" si="26"/>
        <v>20.73</v>
      </c>
      <c r="Q113" s="174">
        <v>0</v>
      </c>
      <c r="R113" s="174">
        <v>0</v>
      </c>
      <c r="S113" s="174"/>
      <c r="T113" s="174"/>
      <c r="U113" s="174"/>
      <c r="V113" s="174">
        <v>0</v>
      </c>
      <c r="W113" s="140">
        <v>0</v>
      </c>
      <c r="X113" s="140">
        <f t="shared" si="27"/>
        <v>0</v>
      </c>
      <c r="Z113" s="172">
        <v>0</v>
      </c>
      <c r="AA113" s="172">
        <v>0</v>
      </c>
      <c r="AB113" s="172"/>
      <c r="AC113" s="172"/>
      <c r="AD113" s="172"/>
      <c r="AE113" s="172">
        <v>0</v>
      </c>
      <c r="AF113" s="172">
        <v>0</v>
      </c>
      <c r="AG113" s="172">
        <f t="shared" si="28"/>
        <v>0</v>
      </c>
      <c r="AI113" s="168">
        <f>IFERROR(VLOOKUP(B113,[2]rptBudgetaryBudgetCrossOrganiza!$A$1:$M$744,4,FALSE),"0")</f>
        <v>0</v>
      </c>
      <c r="AJ113" s="168">
        <f>IFERROR(VLOOKUP(B113,[2]rptBudgetaryBudgetCrossOrganiza!$A$1:$M$744,6,FALSE),"0")</f>
        <v>0</v>
      </c>
      <c r="AK113" s="170">
        <f t="shared" si="20"/>
        <v>0</v>
      </c>
      <c r="AL113" s="170">
        <f>IFERROR(VLOOKUP(B113,[3]rptBudgetaryBudgetCrossOrganiza!$A$11516:$O$12569,13,FALSE),"0")</f>
        <v>826.16</v>
      </c>
      <c r="AM113" s="170"/>
      <c r="AN113" s="170"/>
      <c r="AO113" s="170"/>
      <c r="AP113" s="170"/>
      <c r="AQ113" s="170">
        <f t="shared" si="29"/>
        <v>0</v>
      </c>
      <c r="AS113" s="140"/>
      <c r="AT113" s="140"/>
      <c r="AU113" s="140"/>
      <c r="AV113" s="140"/>
      <c r="AW113" s="140"/>
      <c r="AX113" s="140"/>
      <c r="AY113" s="140"/>
      <c r="AZ113" s="140">
        <f t="shared" si="30"/>
        <v>0</v>
      </c>
    </row>
    <row r="114" spans="1:52" x14ac:dyDescent="0.2">
      <c r="A114" s="190">
        <v>4</v>
      </c>
      <c r="B114" s="141" t="s">
        <v>302</v>
      </c>
      <c r="C114" s="148" t="str">
        <f t="shared" si="16"/>
        <v>05</v>
      </c>
      <c r="D114" s="148" t="str">
        <f t="shared" si="17"/>
        <v>00</v>
      </c>
      <c r="E114" s="148" t="str">
        <f t="shared" si="18"/>
        <v>160</v>
      </c>
      <c r="F114" s="141" t="str">
        <f t="shared" si="19"/>
        <v>5100.09</v>
      </c>
      <c r="G114" s="141" t="s">
        <v>106</v>
      </c>
      <c r="H114" s="163">
        <v>0</v>
      </c>
      <c r="I114" s="163">
        <v>0</v>
      </c>
      <c r="J114" s="163"/>
      <c r="K114" s="163"/>
      <c r="L114" s="163"/>
      <c r="M114" s="163">
        <v>384.03</v>
      </c>
      <c r="N114" s="139">
        <v>384.03</v>
      </c>
      <c r="O114" s="139">
        <f t="shared" si="26"/>
        <v>384.03</v>
      </c>
      <c r="Q114" s="174">
        <v>0</v>
      </c>
      <c r="R114" s="174">
        <v>0</v>
      </c>
      <c r="S114" s="174"/>
      <c r="T114" s="174"/>
      <c r="U114" s="174"/>
      <c r="V114" s="174">
        <v>-230.69</v>
      </c>
      <c r="W114" s="140">
        <v>-230.69</v>
      </c>
      <c r="X114" s="140">
        <f t="shared" si="27"/>
        <v>-230.69</v>
      </c>
      <c r="Z114" s="172">
        <v>0</v>
      </c>
      <c r="AA114" s="172">
        <v>0</v>
      </c>
      <c r="AB114" s="172"/>
      <c r="AC114" s="172"/>
      <c r="AD114" s="172"/>
      <c r="AE114" s="172">
        <v>0</v>
      </c>
      <c r="AF114" s="172">
        <v>0</v>
      </c>
      <c r="AG114" s="172">
        <f t="shared" si="28"/>
        <v>0</v>
      </c>
      <c r="AI114" s="168">
        <f>IFERROR(VLOOKUP(B114,[2]rptBudgetaryBudgetCrossOrganiza!$A$1:$M$744,4,FALSE),"0")</f>
        <v>0</v>
      </c>
      <c r="AJ114" s="168">
        <f>IFERROR(VLOOKUP(B114,[2]rptBudgetaryBudgetCrossOrganiza!$A$1:$M$744,6,FALSE),"0")</f>
        <v>0</v>
      </c>
      <c r="AK114" s="170">
        <f t="shared" si="20"/>
        <v>0</v>
      </c>
      <c r="AL114" s="170">
        <f>IFERROR(VLOOKUP(B114,[3]rptBudgetaryBudgetCrossOrganiza!$A$11516:$O$12569,13,FALSE),"0")</f>
        <v>0</v>
      </c>
      <c r="AM114" s="170"/>
      <c r="AN114" s="170"/>
      <c r="AO114" s="170"/>
      <c r="AP114" s="170"/>
      <c r="AQ114" s="170">
        <f t="shared" si="29"/>
        <v>0</v>
      </c>
      <c r="AS114" s="140"/>
      <c r="AT114" s="140"/>
      <c r="AU114" s="140"/>
      <c r="AV114" s="140"/>
      <c r="AW114" s="140"/>
      <c r="AX114" s="140"/>
      <c r="AY114" s="140"/>
      <c r="AZ114" s="140">
        <f t="shared" si="30"/>
        <v>0</v>
      </c>
    </row>
    <row r="115" spans="1:52" x14ac:dyDescent="0.2">
      <c r="A115" s="190">
        <v>4</v>
      </c>
      <c r="B115" s="141" t="s">
        <v>303</v>
      </c>
      <c r="C115" s="148" t="str">
        <f t="shared" si="16"/>
        <v>05</v>
      </c>
      <c r="D115" s="148" t="str">
        <f t="shared" si="17"/>
        <v>00</v>
      </c>
      <c r="E115" s="148" t="str">
        <f t="shared" si="18"/>
        <v>160</v>
      </c>
      <c r="F115" s="141" t="str">
        <f t="shared" si="19"/>
        <v>5100.10</v>
      </c>
      <c r="G115" s="141" t="s">
        <v>107</v>
      </c>
      <c r="H115" s="163">
        <v>0</v>
      </c>
      <c r="I115" s="163">
        <v>0</v>
      </c>
      <c r="J115" s="163"/>
      <c r="K115" s="163"/>
      <c r="L115" s="163"/>
      <c r="M115" s="163">
        <v>0</v>
      </c>
      <c r="N115" s="139">
        <v>0</v>
      </c>
      <c r="O115" s="139">
        <f t="shared" si="26"/>
        <v>0</v>
      </c>
      <c r="Q115" s="174">
        <v>0</v>
      </c>
      <c r="R115" s="174">
        <v>0</v>
      </c>
      <c r="S115" s="174"/>
      <c r="T115" s="174"/>
      <c r="U115" s="174"/>
      <c r="V115" s="174">
        <v>0</v>
      </c>
      <c r="W115" s="140">
        <v>0</v>
      </c>
      <c r="X115" s="140">
        <f t="shared" si="27"/>
        <v>0</v>
      </c>
      <c r="Z115" s="172">
        <v>0</v>
      </c>
      <c r="AA115" s="172">
        <v>0</v>
      </c>
      <c r="AB115" s="172"/>
      <c r="AC115" s="172"/>
      <c r="AD115" s="172"/>
      <c r="AE115" s="172">
        <v>0</v>
      </c>
      <c r="AF115" s="172">
        <v>0</v>
      </c>
      <c r="AG115" s="172">
        <f t="shared" si="28"/>
        <v>0</v>
      </c>
      <c r="AI115" s="168">
        <f>IFERROR(VLOOKUP(B115,[2]rptBudgetaryBudgetCrossOrganiza!$A$1:$M$744,4,FALSE),"0")</f>
        <v>0</v>
      </c>
      <c r="AJ115" s="168">
        <f>IFERROR(VLOOKUP(B115,[2]rptBudgetaryBudgetCrossOrganiza!$A$1:$M$744,6,FALSE),"0")</f>
        <v>0</v>
      </c>
      <c r="AK115" s="170">
        <f t="shared" si="20"/>
        <v>0</v>
      </c>
      <c r="AL115" s="170">
        <f>IFERROR(VLOOKUP(B115,[3]rptBudgetaryBudgetCrossOrganiza!$A$11516:$O$12569,13,FALSE),"0")</f>
        <v>0</v>
      </c>
      <c r="AM115" s="170"/>
      <c r="AN115" s="170"/>
      <c r="AO115" s="170"/>
      <c r="AP115" s="170"/>
      <c r="AQ115" s="170">
        <f t="shared" si="29"/>
        <v>0</v>
      </c>
      <c r="AS115" s="140"/>
      <c r="AT115" s="140"/>
      <c r="AU115" s="140"/>
      <c r="AV115" s="140"/>
      <c r="AW115" s="140"/>
      <c r="AX115" s="140"/>
      <c r="AY115" s="140"/>
      <c r="AZ115" s="140">
        <f t="shared" si="30"/>
        <v>0</v>
      </c>
    </row>
    <row r="116" spans="1:52" x14ac:dyDescent="0.2">
      <c r="A116" s="190">
        <v>4</v>
      </c>
      <c r="B116" s="141" t="s">
        <v>304</v>
      </c>
      <c r="C116" s="148" t="str">
        <f t="shared" si="16"/>
        <v>05</v>
      </c>
      <c r="D116" s="148" t="str">
        <f t="shared" si="17"/>
        <v>00</v>
      </c>
      <c r="E116" s="148" t="str">
        <f t="shared" si="18"/>
        <v>160</v>
      </c>
      <c r="F116" s="141" t="str">
        <f t="shared" si="19"/>
        <v>5100.11</v>
      </c>
      <c r="G116" s="141" t="s">
        <v>108</v>
      </c>
      <c r="H116" s="163">
        <v>2565</v>
      </c>
      <c r="I116" s="163">
        <v>2565</v>
      </c>
      <c r="J116" s="163"/>
      <c r="K116" s="163"/>
      <c r="L116" s="163"/>
      <c r="M116" s="163">
        <v>2147.09</v>
      </c>
      <c r="N116" s="139">
        <v>2147.09</v>
      </c>
      <c r="O116" s="139">
        <f t="shared" si="26"/>
        <v>-417.90999999999985</v>
      </c>
      <c r="Q116" s="174">
        <v>2665</v>
      </c>
      <c r="R116" s="174">
        <v>2665</v>
      </c>
      <c r="S116" s="174"/>
      <c r="T116" s="174"/>
      <c r="U116" s="174"/>
      <c r="V116" s="174">
        <v>2654.91</v>
      </c>
      <c r="W116" s="140">
        <v>2654.91</v>
      </c>
      <c r="X116" s="140">
        <f t="shared" si="27"/>
        <v>-10.090000000000146</v>
      </c>
      <c r="Z116" s="172">
        <v>2930</v>
      </c>
      <c r="AA116" s="172">
        <v>2930</v>
      </c>
      <c r="AB116" s="172"/>
      <c r="AC116" s="172"/>
      <c r="AD116" s="172"/>
      <c r="AE116" s="172">
        <v>2906.55</v>
      </c>
      <c r="AF116" s="172">
        <v>2906.55</v>
      </c>
      <c r="AG116" s="172">
        <f t="shared" si="28"/>
        <v>-23.449999999999818</v>
      </c>
      <c r="AI116" s="168">
        <f>IFERROR(VLOOKUP(B116,[2]rptBudgetaryBudgetCrossOrganiza!$A$1:$M$744,4,FALSE),"0")</f>
        <v>2930</v>
      </c>
      <c r="AJ116" s="168">
        <f>IFERROR(VLOOKUP(B116,[2]rptBudgetaryBudgetCrossOrganiza!$A$1:$M$744,6,FALSE),"0")</f>
        <v>2930</v>
      </c>
      <c r="AK116" s="170">
        <f t="shared" si="20"/>
        <v>2930</v>
      </c>
      <c r="AL116" s="170">
        <f>IFERROR(VLOOKUP(B116,[3]rptBudgetaryBudgetCrossOrganiza!$A$11516:$O$12569,13,FALSE),"0")</f>
        <v>1059.4100000000001</v>
      </c>
      <c r="AM116" s="170"/>
      <c r="AN116" s="170"/>
      <c r="AO116" s="170"/>
      <c r="AP116" s="170"/>
      <c r="AQ116" s="170">
        <f t="shared" si="29"/>
        <v>-2930</v>
      </c>
      <c r="AS116" s="140"/>
      <c r="AT116" s="140"/>
      <c r="AU116" s="140"/>
      <c r="AV116" s="140"/>
      <c r="AW116" s="140"/>
      <c r="AX116" s="140"/>
      <c r="AY116" s="140"/>
      <c r="AZ116" s="140">
        <f t="shared" si="30"/>
        <v>0</v>
      </c>
    </row>
    <row r="117" spans="1:52" x14ac:dyDescent="0.2">
      <c r="A117" s="190">
        <v>4</v>
      </c>
      <c r="B117" s="141" t="s">
        <v>305</v>
      </c>
      <c r="C117" s="148" t="str">
        <f t="shared" si="16"/>
        <v>05</v>
      </c>
      <c r="D117" s="148" t="str">
        <f t="shared" si="17"/>
        <v>00</v>
      </c>
      <c r="E117" s="148" t="str">
        <f t="shared" si="18"/>
        <v>160</v>
      </c>
      <c r="F117" s="141" t="str">
        <f t="shared" si="19"/>
        <v>5100.12</v>
      </c>
      <c r="G117" s="141" t="s">
        <v>109</v>
      </c>
      <c r="H117" s="163">
        <v>0</v>
      </c>
      <c r="I117" s="163">
        <v>0</v>
      </c>
      <c r="J117" s="163"/>
      <c r="K117" s="163"/>
      <c r="L117" s="163"/>
      <c r="M117" s="163">
        <v>0</v>
      </c>
      <c r="N117" s="139">
        <v>0</v>
      </c>
      <c r="O117" s="139">
        <f t="shared" si="26"/>
        <v>0</v>
      </c>
      <c r="Q117" s="174">
        <v>0</v>
      </c>
      <c r="R117" s="174">
        <v>0</v>
      </c>
      <c r="S117" s="174"/>
      <c r="T117" s="174"/>
      <c r="U117" s="174"/>
      <c r="V117" s="174">
        <v>0</v>
      </c>
      <c r="W117" s="140">
        <v>0</v>
      </c>
      <c r="X117" s="140">
        <f t="shared" si="27"/>
        <v>0</v>
      </c>
      <c r="Z117" s="172">
        <v>0</v>
      </c>
      <c r="AA117" s="172">
        <v>0</v>
      </c>
      <c r="AB117" s="172"/>
      <c r="AC117" s="172"/>
      <c r="AD117" s="172"/>
      <c r="AE117" s="172">
        <v>0</v>
      </c>
      <c r="AF117" s="172">
        <v>0</v>
      </c>
      <c r="AG117" s="172">
        <f t="shared" si="28"/>
        <v>0</v>
      </c>
      <c r="AI117" s="168">
        <f>IFERROR(VLOOKUP(B117,[2]rptBudgetaryBudgetCrossOrganiza!$A$1:$M$744,4,FALSE),"0")</f>
        <v>0</v>
      </c>
      <c r="AJ117" s="168">
        <f>IFERROR(VLOOKUP(B117,[2]rptBudgetaryBudgetCrossOrganiza!$A$1:$M$744,6,FALSE),"0")</f>
        <v>0</v>
      </c>
      <c r="AK117" s="170">
        <f t="shared" si="20"/>
        <v>0</v>
      </c>
      <c r="AL117" s="170">
        <f>IFERROR(VLOOKUP(B117,[3]rptBudgetaryBudgetCrossOrganiza!$A$11516:$O$12569,13,FALSE),"0")</f>
        <v>0</v>
      </c>
      <c r="AM117" s="170"/>
      <c r="AN117" s="170"/>
      <c r="AO117" s="170"/>
      <c r="AP117" s="170"/>
      <c r="AQ117" s="170">
        <f t="shared" si="29"/>
        <v>0</v>
      </c>
      <c r="AS117" s="140"/>
      <c r="AT117" s="140"/>
      <c r="AU117" s="140"/>
      <c r="AV117" s="140"/>
      <c r="AW117" s="140"/>
      <c r="AX117" s="140"/>
      <c r="AY117" s="140"/>
      <c r="AZ117" s="140">
        <f t="shared" si="30"/>
        <v>0</v>
      </c>
    </row>
    <row r="118" spans="1:52" x14ac:dyDescent="0.2">
      <c r="A118" s="190">
        <v>4</v>
      </c>
      <c r="B118" s="141" t="s">
        <v>306</v>
      </c>
      <c r="C118" s="148" t="str">
        <f t="shared" si="16"/>
        <v>05</v>
      </c>
      <c r="D118" s="148" t="str">
        <f t="shared" si="17"/>
        <v>00</v>
      </c>
      <c r="E118" s="148" t="str">
        <f t="shared" si="18"/>
        <v>160</v>
      </c>
      <c r="F118" s="141" t="str">
        <f t="shared" si="19"/>
        <v>5100.13</v>
      </c>
      <c r="G118" s="141" t="s">
        <v>110</v>
      </c>
      <c r="H118" s="163">
        <v>0</v>
      </c>
      <c r="I118" s="163">
        <v>0</v>
      </c>
      <c r="J118" s="163"/>
      <c r="K118" s="163"/>
      <c r="L118" s="163"/>
      <c r="M118" s="163">
        <v>0</v>
      </c>
      <c r="N118" s="139">
        <v>0</v>
      </c>
      <c r="O118" s="139">
        <f t="shared" si="26"/>
        <v>0</v>
      </c>
      <c r="Q118" s="174">
        <v>0</v>
      </c>
      <c r="R118" s="174">
        <v>0</v>
      </c>
      <c r="S118" s="174"/>
      <c r="T118" s="174"/>
      <c r="U118" s="174"/>
      <c r="V118" s="174">
        <v>0</v>
      </c>
      <c r="W118" s="140">
        <v>0</v>
      </c>
      <c r="X118" s="140">
        <f t="shared" si="27"/>
        <v>0</v>
      </c>
      <c r="Z118" s="172">
        <v>0</v>
      </c>
      <c r="AA118" s="172">
        <v>0</v>
      </c>
      <c r="AB118" s="172"/>
      <c r="AC118" s="172"/>
      <c r="AD118" s="172"/>
      <c r="AE118" s="172">
        <v>0</v>
      </c>
      <c r="AF118" s="172">
        <v>0</v>
      </c>
      <c r="AG118" s="172">
        <f t="shared" si="28"/>
        <v>0</v>
      </c>
      <c r="AI118" s="168">
        <f>IFERROR(VLOOKUP(B118,[2]rptBudgetaryBudgetCrossOrganiza!$A$1:$M$744,4,FALSE),"0")</f>
        <v>0</v>
      </c>
      <c r="AJ118" s="168">
        <f>IFERROR(VLOOKUP(B118,[2]rptBudgetaryBudgetCrossOrganiza!$A$1:$M$744,6,FALSE),"0")</f>
        <v>0</v>
      </c>
      <c r="AK118" s="170">
        <f t="shared" si="20"/>
        <v>0</v>
      </c>
      <c r="AL118" s="170">
        <f>IFERROR(VLOOKUP(B118,[3]rptBudgetaryBudgetCrossOrganiza!$A$11516:$O$12569,13,FALSE),"0")</f>
        <v>0</v>
      </c>
      <c r="AM118" s="170"/>
      <c r="AN118" s="170"/>
      <c r="AO118" s="170"/>
      <c r="AP118" s="170"/>
      <c r="AQ118" s="170">
        <f t="shared" si="29"/>
        <v>0</v>
      </c>
      <c r="AS118" s="140"/>
      <c r="AT118" s="140"/>
      <c r="AU118" s="140"/>
      <c r="AV118" s="140"/>
      <c r="AW118" s="140"/>
      <c r="AX118" s="140"/>
      <c r="AY118" s="140"/>
      <c r="AZ118" s="140">
        <f t="shared" si="30"/>
        <v>0</v>
      </c>
    </row>
    <row r="119" spans="1:52" x14ac:dyDescent="0.2">
      <c r="A119" s="190">
        <v>4</v>
      </c>
      <c r="B119" s="141" t="s">
        <v>307</v>
      </c>
      <c r="C119" s="148" t="str">
        <f t="shared" si="16"/>
        <v>05</v>
      </c>
      <c r="D119" s="148" t="str">
        <f t="shared" si="17"/>
        <v>00</v>
      </c>
      <c r="E119" s="148" t="str">
        <f t="shared" si="18"/>
        <v>160</v>
      </c>
      <c r="F119" s="141" t="str">
        <f t="shared" si="19"/>
        <v>5100.14</v>
      </c>
      <c r="G119" s="141" t="s">
        <v>111</v>
      </c>
      <c r="H119" s="163">
        <v>0</v>
      </c>
      <c r="I119" s="163">
        <v>0</v>
      </c>
      <c r="J119" s="163"/>
      <c r="K119" s="163"/>
      <c r="L119" s="163"/>
      <c r="M119" s="163">
        <v>0</v>
      </c>
      <c r="N119" s="139">
        <v>0</v>
      </c>
      <c r="O119" s="139">
        <f t="shared" si="26"/>
        <v>0</v>
      </c>
      <c r="Q119" s="174">
        <v>0</v>
      </c>
      <c r="R119" s="174">
        <v>0</v>
      </c>
      <c r="S119" s="174"/>
      <c r="T119" s="174"/>
      <c r="U119" s="174"/>
      <c r="V119" s="174">
        <v>0</v>
      </c>
      <c r="W119" s="140">
        <v>0</v>
      </c>
      <c r="X119" s="140">
        <f t="shared" si="27"/>
        <v>0</v>
      </c>
      <c r="Z119" s="172">
        <v>0</v>
      </c>
      <c r="AA119" s="172">
        <v>0</v>
      </c>
      <c r="AB119" s="172"/>
      <c r="AC119" s="172"/>
      <c r="AD119" s="172"/>
      <c r="AE119" s="172">
        <v>0</v>
      </c>
      <c r="AF119" s="172">
        <v>0</v>
      </c>
      <c r="AG119" s="172">
        <f t="shared" si="28"/>
        <v>0</v>
      </c>
      <c r="AI119" s="168">
        <f>IFERROR(VLOOKUP(B119,[2]rptBudgetaryBudgetCrossOrganiza!$A$1:$M$744,4,FALSE),"0")</f>
        <v>0</v>
      </c>
      <c r="AJ119" s="168">
        <f>IFERROR(VLOOKUP(B119,[2]rptBudgetaryBudgetCrossOrganiza!$A$1:$M$744,6,FALSE),"0")</f>
        <v>0</v>
      </c>
      <c r="AK119" s="170">
        <f t="shared" si="20"/>
        <v>0</v>
      </c>
      <c r="AL119" s="170">
        <f>IFERROR(VLOOKUP(B119,[3]rptBudgetaryBudgetCrossOrganiza!$A$11516:$O$12569,13,FALSE),"0")</f>
        <v>0</v>
      </c>
      <c r="AM119" s="170"/>
      <c r="AN119" s="170"/>
      <c r="AO119" s="170"/>
      <c r="AP119" s="170"/>
      <c r="AQ119" s="170">
        <f t="shared" si="29"/>
        <v>0</v>
      </c>
      <c r="AS119" s="140"/>
      <c r="AT119" s="140"/>
      <c r="AU119" s="140"/>
      <c r="AV119" s="140"/>
      <c r="AW119" s="140"/>
      <c r="AX119" s="140"/>
      <c r="AY119" s="140"/>
      <c r="AZ119" s="140">
        <f t="shared" si="30"/>
        <v>0</v>
      </c>
    </row>
    <row r="120" spans="1:52" x14ac:dyDescent="0.2">
      <c r="A120" s="190">
        <v>4</v>
      </c>
      <c r="B120" s="141" t="s">
        <v>308</v>
      </c>
      <c r="C120" s="148" t="str">
        <f t="shared" si="16"/>
        <v>05</v>
      </c>
      <c r="D120" s="148" t="str">
        <f t="shared" si="17"/>
        <v>00</v>
      </c>
      <c r="E120" s="148" t="str">
        <f t="shared" si="18"/>
        <v>160</v>
      </c>
      <c r="F120" s="141" t="str">
        <f t="shared" si="19"/>
        <v>5100.15</v>
      </c>
      <c r="G120" s="141" t="s">
        <v>112</v>
      </c>
      <c r="H120" s="163">
        <v>150</v>
      </c>
      <c r="I120" s="163">
        <v>150</v>
      </c>
      <c r="J120" s="163"/>
      <c r="K120" s="163"/>
      <c r="L120" s="163"/>
      <c r="M120" s="163">
        <v>84.98</v>
      </c>
      <c r="N120" s="139">
        <v>84.98</v>
      </c>
      <c r="O120" s="139">
        <f t="shared" si="26"/>
        <v>-65.02</v>
      </c>
      <c r="Q120" s="174">
        <v>145</v>
      </c>
      <c r="R120" s="174">
        <v>145</v>
      </c>
      <c r="S120" s="174"/>
      <c r="T120" s="174"/>
      <c r="U120" s="174"/>
      <c r="V120" s="174">
        <v>145.68</v>
      </c>
      <c r="W120" s="140">
        <v>145.68</v>
      </c>
      <c r="X120" s="140">
        <f t="shared" si="27"/>
        <v>0.68000000000000682</v>
      </c>
      <c r="Z120" s="172">
        <v>145</v>
      </c>
      <c r="AA120" s="172">
        <v>145</v>
      </c>
      <c r="AB120" s="172"/>
      <c r="AC120" s="172"/>
      <c r="AD120" s="172"/>
      <c r="AE120" s="172">
        <v>145.68</v>
      </c>
      <c r="AF120" s="172">
        <v>145.68</v>
      </c>
      <c r="AG120" s="172">
        <f t="shared" si="28"/>
        <v>0.68000000000000682</v>
      </c>
      <c r="AI120" s="168">
        <f>IFERROR(VLOOKUP(B120,[2]rptBudgetaryBudgetCrossOrganiza!$A$1:$M$744,4,FALSE),"0")</f>
        <v>145</v>
      </c>
      <c r="AJ120" s="168">
        <f>IFERROR(VLOOKUP(B120,[2]rptBudgetaryBudgetCrossOrganiza!$A$1:$M$744,6,FALSE),"0")</f>
        <v>145</v>
      </c>
      <c r="AK120" s="170">
        <f t="shared" si="20"/>
        <v>145</v>
      </c>
      <c r="AL120" s="170">
        <f>IFERROR(VLOOKUP(B120,[3]rptBudgetaryBudgetCrossOrganiza!$A$11516:$O$12569,13,FALSE),"0")</f>
        <v>97.2</v>
      </c>
      <c r="AM120" s="170"/>
      <c r="AN120" s="170"/>
      <c r="AO120" s="170"/>
      <c r="AP120" s="170"/>
      <c r="AQ120" s="170">
        <f t="shared" si="29"/>
        <v>-145</v>
      </c>
      <c r="AS120" s="140"/>
      <c r="AT120" s="140"/>
      <c r="AU120" s="140"/>
      <c r="AV120" s="140"/>
      <c r="AW120" s="140"/>
      <c r="AX120" s="140"/>
      <c r="AY120" s="140"/>
      <c r="AZ120" s="140">
        <f t="shared" si="30"/>
        <v>0</v>
      </c>
    </row>
    <row r="121" spans="1:52" x14ac:dyDescent="0.2">
      <c r="A121" s="190">
        <v>4</v>
      </c>
      <c r="B121" s="141" t="s">
        <v>309</v>
      </c>
      <c r="C121" s="148" t="str">
        <f t="shared" si="16"/>
        <v>05</v>
      </c>
      <c r="D121" s="148" t="str">
        <f t="shared" si="17"/>
        <v>00</v>
      </c>
      <c r="E121" s="148" t="str">
        <f t="shared" si="18"/>
        <v>160</v>
      </c>
      <c r="F121" s="141" t="str">
        <f t="shared" si="19"/>
        <v>5100.16</v>
      </c>
      <c r="G121" s="141" t="s">
        <v>113</v>
      </c>
      <c r="H121" s="163">
        <v>0</v>
      </c>
      <c r="I121" s="163">
        <v>0</v>
      </c>
      <c r="J121" s="163"/>
      <c r="K121" s="163"/>
      <c r="L121" s="163"/>
      <c r="M121" s="163">
        <v>0</v>
      </c>
      <c r="N121" s="139">
        <v>0</v>
      </c>
      <c r="O121" s="139">
        <f t="shared" si="26"/>
        <v>0</v>
      </c>
      <c r="Q121" s="174">
        <v>0</v>
      </c>
      <c r="R121" s="174">
        <v>0</v>
      </c>
      <c r="S121" s="174"/>
      <c r="T121" s="174"/>
      <c r="U121" s="174"/>
      <c r="V121" s="174">
        <v>0</v>
      </c>
      <c r="W121" s="140">
        <v>0</v>
      </c>
      <c r="X121" s="140">
        <f t="shared" si="27"/>
        <v>0</v>
      </c>
      <c r="Z121" s="172">
        <v>0</v>
      </c>
      <c r="AA121" s="172">
        <v>0</v>
      </c>
      <c r="AB121" s="172"/>
      <c r="AC121" s="172"/>
      <c r="AD121" s="172"/>
      <c r="AE121" s="172">
        <v>0</v>
      </c>
      <c r="AF121" s="172">
        <v>0</v>
      </c>
      <c r="AG121" s="172">
        <f t="shared" si="28"/>
        <v>0</v>
      </c>
      <c r="AI121" s="168">
        <f>IFERROR(VLOOKUP(B121,[2]rptBudgetaryBudgetCrossOrganiza!$A$1:$M$744,4,FALSE),"0")</f>
        <v>0</v>
      </c>
      <c r="AJ121" s="168">
        <f>IFERROR(VLOOKUP(B121,[2]rptBudgetaryBudgetCrossOrganiza!$A$1:$M$744,6,FALSE),"0")</f>
        <v>0</v>
      </c>
      <c r="AK121" s="170">
        <f t="shared" si="20"/>
        <v>0</v>
      </c>
      <c r="AL121" s="170">
        <f>IFERROR(VLOOKUP(B121,[3]rptBudgetaryBudgetCrossOrganiza!$A$11516:$O$12569,13,FALSE),"0")</f>
        <v>0</v>
      </c>
      <c r="AM121" s="170"/>
      <c r="AN121" s="170"/>
      <c r="AO121" s="170"/>
      <c r="AP121" s="170"/>
      <c r="AQ121" s="170">
        <f t="shared" si="29"/>
        <v>0</v>
      </c>
      <c r="AS121" s="140"/>
      <c r="AT121" s="140"/>
      <c r="AU121" s="140"/>
      <c r="AV121" s="140"/>
      <c r="AW121" s="140"/>
      <c r="AX121" s="140"/>
      <c r="AY121" s="140"/>
      <c r="AZ121" s="140">
        <f t="shared" si="30"/>
        <v>0</v>
      </c>
    </row>
    <row r="122" spans="1:52" x14ac:dyDescent="0.2">
      <c r="A122" s="190">
        <v>4</v>
      </c>
      <c r="B122" s="141" t="s">
        <v>310</v>
      </c>
      <c r="C122" s="148" t="str">
        <f t="shared" si="16"/>
        <v>05</v>
      </c>
      <c r="D122" s="148" t="str">
        <f t="shared" si="17"/>
        <v>00</v>
      </c>
      <c r="E122" s="148" t="str">
        <f t="shared" si="18"/>
        <v>160</v>
      </c>
      <c r="F122" s="141" t="str">
        <f t="shared" si="19"/>
        <v>5100.17</v>
      </c>
      <c r="G122" s="141" t="s">
        <v>897</v>
      </c>
      <c r="H122" s="163">
        <v>8000</v>
      </c>
      <c r="I122" s="163">
        <v>8000</v>
      </c>
      <c r="J122" s="163"/>
      <c r="K122" s="163"/>
      <c r="L122" s="163"/>
      <c r="M122" s="163">
        <v>7927.91</v>
      </c>
      <c r="N122" s="139">
        <v>7927.91</v>
      </c>
      <c r="O122" s="139">
        <f t="shared" si="26"/>
        <v>-72.090000000000146</v>
      </c>
      <c r="Q122" s="174">
        <v>7910</v>
      </c>
      <c r="R122" s="174">
        <v>7910</v>
      </c>
      <c r="S122" s="174"/>
      <c r="T122" s="174"/>
      <c r="U122" s="174"/>
      <c r="V122" s="174">
        <v>7836.63</v>
      </c>
      <c r="W122" s="140">
        <v>7836.63</v>
      </c>
      <c r="X122" s="140">
        <f t="shared" si="27"/>
        <v>-73.369999999999891</v>
      </c>
      <c r="Z122" s="172">
        <v>7765</v>
      </c>
      <c r="AA122" s="172">
        <v>7765</v>
      </c>
      <c r="AB122" s="172"/>
      <c r="AC122" s="172"/>
      <c r="AD122" s="172"/>
      <c r="AE122" s="172">
        <v>7939.39</v>
      </c>
      <c r="AF122" s="172">
        <v>7939.39</v>
      </c>
      <c r="AG122" s="172">
        <f t="shared" si="28"/>
        <v>174.39000000000033</v>
      </c>
      <c r="AI122" s="168">
        <f>IFERROR(VLOOKUP(B122,[2]rptBudgetaryBudgetCrossOrganiza!$A$1:$M$744,4,FALSE),"0")</f>
        <v>7765</v>
      </c>
      <c r="AJ122" s="168">
        <f>IFERROR(VLOOKUP(B122,[2]rptBudgetaryBudgetCrossOrganiza!$A$1:$M$744,6,FALSE),"0")</f>
        <v>7765</v>
      </c>
      <c r="AK122" s="170">
        <f t="shared" si="20"/>
        <v>7765</v>
      </c>
      <c r="AL122" s="170">
        <f>IFERROR(VLOOKUP(B122,[3]rptBudgetaryBudgetCrossOrganiza!$A$11516:$O$12569,13,FALSE),"0")</f>
        <v>1908.42</v>
      </c>
      <c r="AM122" s="170"/>
      <c r="AN122" s="170"/>
      <c r="AO122" s="170"/>
      <c r="AP122" s="170"/>
      <c r="AQ122" s="170">
        <f t="shared" si="29"/>
        <v>-7765</v>
      </c>
      <c r="AS122" s="140"/>
      <c r="AT122" s="140"/>
      <c r="AU122" s="140"/>
      <c r="AV122" s="140"/>
      <c r="AW122" s="140"/>
      <c r="AX122" s="140"/>
      <c r="AY122" s="140"/>
      <c r="AZ122" s="140">
        <f t="shared" si="30"/>
        <v>0</v>
      </c>
    </row>
    <row r="123" spans="1:52" x14ac:dyDescent="0.2">
      <c r="A123" s="190">
        <v>5</v>
      </c>
      <c r="B123" s="141" t="s">
        <v>311</v>
      </c>
      <c r="C123" s="148" t="str">
        <f t="shared" si="16"/>
        <v>05</v>
      </c>
      <c r="D123" s="148" t="str">
        <f t="shared" si="17"/>
        <v>00</v>
      </c>
      <c r="E123" s="148" t="str">
        <f t="shared" si="18"/>
        <v>160</v>
      </c>
      <c r="F123" s="141" t="str">
        <f t="shared" si="19"/>
        <v>6000.01</v>
      </c>
      <c r="G123" s="141" t="s">
        <v>114</v>
      </c>
      <c r="H123" s="163">
        <v>0</v>
      </c>
      <c r="I123" s="163">
        <v>0</v>
      </c>
      <c r="J123" s="163"/>
      <c r="K123" s="163"/>
      <c r="L123" s="163"/>
      <c r="M123" s="163">
        <v>0</v>
      </c>
      <c r="N123" s="139">
        <v>0</v>
      </c>
      <c r="O123" s="139">
        <f t="shared" si="26"/>
        <v>0</v>
      </c>
      <c r="Q123" s="174">
        <v>0</v>
      </c>
      <c r="R123" s="174">
        <v>0</v>
      </c>
      <c r="S123" s="174"/>
      <c r="T123" s="174"/>
      <c r="U123" s="174"/>
      <c r="V123" s="174">
        <v>0</v>
      </c>
      <c r="W123" s="140">
        <v>0</v>
      </c>
      <c r="X123" s="140">
        <f t="shared" si="27"/>
        <v>0</v>
      </c>
      <c r="Z123" s="172">
        <v>0</v>
      </c>
      <c r="AA123" s="172">
        <v>0</v>
      </c>
      <c r="AB123" s="172"/>
      <c r="AC123" s="172"/>
      <c r="AD123" s="172"/>
      <c r="AE123" s="172">
        <v>0</v>
      </c>
      <c r="AF123" s="172">
        <v>0</v>
      </c>
      <c r="AG123" s="172">
        <f t="shared" si="28"/>
        <v>0</v>
      </c>
      <c r="AI123" s="168">
        <f>IFERROR(VLOOKUP(B123,[2]rptBudgetaryBudgetCrossOrganiza!$A$1:$M$744,4,FALSE),"0")</f>
        <v>0</v>
      </c>
      <c r="AJ123" s="168">
        <f>IFERROR(VLOOKUP(B123,[2]rptBudgetaryBudgetCrossOrganiza!$A$1:$M$744,6,FALSE),"0")</f>
        <v>0</v>
      </c>
      <c r="AK123" s="170">
        <f t="shared" si="20"/>
        <v>0</v>
      </c>
      <c r="AL123" s="170">
        <f>IFERROR(VLOOKUP(B123,[3]rptBudgetaryBudgetCrossOrganiza!$A$11516:$O$12569,13,FALSE),"0")</f>
        <v>0</v>
      </c>
      <c r="AM123" s="170"/>
      <c r="AN123" s="170"/>
      <c r="AO123" s="170"/>
      <c r="AP123" s="170"/>
      <c r="AQ123" s="170">
        <f t="shared" si="29"/>
        <v>0</v>
      </c>
      <c r="AS123" s="140"/>
      <c r="AT123" s="140"/>
      <c r="AU123" s="140"/>
      <c r="AV123" s="140"/>
      <c r="AW123" s="140"/>
      <c r="AX123" s="140"/>
      <c r="AY123" s="140"/>
      <c r="AZ123" s="140">
        <f t="shared" si="30"/>
        <v>0</v>
      </c>
    </row>
    <row r="124" spans="1:52" x14ac:dyDescent="0.2">
      <c r="A124" s="190">
        <v>5</v>
      </c>
      <c r="B124" s="141" t="s">
        <v>312</v>
      </c>
      <c r="C124" s="148" t="str">
        <f t="shared" si="16"/>
        <v>05</v>
      </c>
      <c r="D124" s="148" t="str">
        <f t="shared" si="17"/>
        <v>00</v>
      </c>
      <c r="E124" s="148" t="str">
        <f t="shared" si="18"/>
        <v>160</v>
      </c>
      <c r="F124" s="141" t="str">
        <f t="shared" si="19"/>
        <v>6000.15</v>
      </c>
      <c r="G124" s="141" t="s">
        <v>176</v>
      </c>
      <c r="H124" s="163">
        <v>85000</v>
      </c>
      <c r="I124" s="163">
        <v>85000</v>
      </c>
      <c r="J124" s="163"/>
      <c r="K124" s="163"/>
      <c r="L124" s="163"/>
      <c r="M124" s="163">
        <v>77308.350000000006</v>
      </c>
      <c r="N124" s="139">
        <v>77308.350000000006</v>
      </c>
      <c r="O124" s="139">
        <f t="shared" si="26"/>
        <v>-7691.6499999999942</v>
      </c>
      <c r="Q124" s="174">
        <v>85000</v>
      </c>
      <c r="R124" s="174">
        <v>85000</v>
      </c>
      <c r="S124" s="174"/>
      <c r="T124" s="174"/>
      <c r="U124" s="174"/>
      <c r="V124" s="174">
        <v>77088.479999999996</v>
      </c>
      <c r="W124" s="140">
        <v>77088.479999999996</v>
      </c>
      <c r="X124" s="140">
        <f t="shared" si="27"/>
        <v>-7911.5200000000041</v>
      </c>
      <c r="Z124" s="172">
        <v>85000</v>
      </c>
      <c r="AA124" s="172">
        <v>85000</v>
      </c>
      <c r="AB124" s="172"/>
      <c r="AC124" s="172"/>
      <c r="AD124" s="172"/>
      <c r="AE124" s="172">
        <v>83604.33</v>
      </c>
      <c r="AF124" s="172">
        <v>83604.33</v>
      </c>
      <c r="AG124" s="172">
        <f t="shared" si="28"/>
        <v>-1395.6699999999983</v>
      </c>
      <c r="AI124" s="168">
        <f>IFERROR(VLOOKUP(B124,[2]rptBudgetaryBudgetCrossOrganiza!$A$1:$M$744,4,FALSE),"0")</f>
        <v>85000</v>
      </c>
      <c r="AJ124" s="168">
        <f>IFERROR(VLOOKUP(B124,[2]rptBudgetaryBudgetCrossOrganiza!$A$1:$M$744,6,FALSE),"0")</f>
        <v>85000</v>
      </c>
      <c r="AK124" s="170">
        <f t="shared" si="20"/>
        <v>85000</v>
      </c>
      <c r="AL124" s="170">
        <f>IFERROR(VLOOKUP(B124,[3]rptBudgetaryBudgetCrossOrganiza!$A$11516:$O$12569,13,FALSE),"0")</f>
        <v>18595.12</v>
      </c>
      <c r="AM124" s="170"/>
      <c r="AN124" s="170"/>
      <c r="AO124" s="170"/>
      <c r="AP124" s="170"/>
      <c r="AQ124" s="170">
        <f t="shared" si="29"/>
        <v>-85000</v>
      </c>
      <c r="AS124" s="140"/>
      <c r="AT124" s="140"/>
      <c r="AU124" s="140"/>
      <c r="AV124" s="140"/>
      <c r="AW124" s="140"/>
      <c r="AX124" s="140"/>
      <c r="AY124" s="140"/>
      <c r="AZ124" s="140">
        <f t="shared" si="30"/>
        <v>0</v>
      </c>
    </row>
    <row r="125" spans="1:52" x14ac:dyDescent="0.2">
      <c r="A125" s="190">
        <v>6</v>
      </c>
      <c r="B125" s="141" t="s">
        <v>313</v>
      </c>
      <c r="C125" s="148" t="str">
        <f t="shared" si="16"/>
        <v>05</v>
      </c>
      <c r="D125" s="148" t="str">
        <f t="shared" si="17"/>
        <v>00</v>
      </c>
      <c r="E125" s="148" t="str">
        <f t="shared" si="18"/>
        <v>160</v>
      </c>
      <c r="F125" s="141" t="str">
        <f t="shared" si="19"/>
        <v>6200.02</v>
      </c>
      <c r="G125" s="141" t="s">
        <v>116</v>
      </c>
      <c r="H125" s="163">
        <v>0</v>
      </c>
      <c r="I125" s="163">
        <v>0</v>
      </c>
      <c r="J125" s="163"/>
      <c r="K125" s="163"/>
      <c r="L125" s="163"/>
      <c r="M125" s="163">
        <v>0</v>
      </c>
      <c r="N125" s="139">
        <v>0</v>
      </c>
      <c r="O125" s="139">
        <f t="shared" si="26"/>
        <v>0</v>
      </c>
      <c r="Q125" s="174">
        <v>0</v>
      </c>
      <c r="R125" s="174">
        <v>0</v>
      </c>
      <c r="S125" s="174"/>
      <c r="T125" s="174"/>
      <c r="U125" s="174"/>
      <c r="V125" s="174">
        <v>0</v>
      </c>
      <c r="W125" s="140">
        <v>0</v>
      </c>
      <c r="X125" s="140">
        <f t="shared" si="27"/>
        <v>0</v>
      </c>
      <c r="Z125" s="172">
        <v>0</v>
      </c>
      <c r="AA125" s="172">
        <v>0</v>
      </c>
      <c r="AB125" s="172"/>
      <c r="AC125" s="172"/>
      <c r="AD125" s="172"/>
      <c r="AE125" s="172">
        <v>0</v>
      </c>
      <c r="AF125" s="172">
        <v>0</v>
      </c>
      <c r="AG125" s="172">
        <f t="shared" si="28"/>
        <v>0</v>
      </c>
      <c r="AI125" s="168">
        <f>IFERROR(VLOOKUP(B125,[2]rptBudgetaryBudgetCrossOrganiza!$A$1:$M$744,4,FALSE),"0")</f>
        <v>0</v>
      </c>
      <c r="AJ125" s="168">
        <f>IFERROR(VLOOKUP(B125,[2]rptBudgetaryBudgetCrossOrganiza!$A$1:$M$744,6,FALSE),"0")</f>
        <v>0</v>
      </c>
      <c r="AK125" s="170">
        <f t="shared" si="20"/>
        <v>0</v>
      </c>
      <c r="AL125" s="170">
        <f>IFERROR(VLOOKUP(B125,[3]rptBudgetaryBudgetCrossOrganiza!$A$11516:$O$12569,13,FALSE),"0")</f>
        <v>0</v>
      </c>
      <c r="AM125" s="170"/>
      <c r="AN125" s="170"/>
      <c r="AO125" s="170"/>
      <c r="AP125" s="170"/>
      <c r="AQ125" s="170">
        <f t="shared" si="29"/>
        <v>0</v>
      </c>
      <c r="AS125" s="140"/>
      <c r="AT125" s="140"/>
      <c r="AU125" s="140"/>
      <c r="AV125" s="140"/>
      <c r="AW125" s="140"/>
      <c r="AX125" s="140"/>
      <c r="AY125" s="140"/>
      <c r="AZ125" s="140">
        <f t="shared" si="30"/>
        <v>0</v>
      </c>
    </row>
    <row r="126" spans="1:52" x14ac:dyDescent="0.2">
      <c r="A126" s="190">
        <v>6</v>
      </c>
      <c r="B126" s="141" t="s">
        <v>314</v>
      </c>
      <c r="C126" s="148" t="str">
        <f t="shared" si="16"/>
        <v>05</v>
      </c>
      <c r="D126" s="148" t="str">
        <f t="shared" si="17"/>
        <v>00</v>
      </c>
      <c r="E126" s="148" t="str">
        <f t="shared" si="18"/>
        <v>160</v>
      </c>
      <c r="F126" s="141" t="str">
        <f t="shared" si="19"/>
        <v>6200.09</v>
      </c>
      <c r="G126" s="141" t="s">
        <v>153</v>
      </c>
      <c r="H126" s="163">
        <v>0</v>
      </c>
      <c r="I126" s="163">
        <v>0</v>
      </c>
      <c r="J126" s="163"/>
      <c r="K126" s="163"/>
      <c r="L126" s="163"/>
      <c r="M126" s="163">
        <v>0</v>
      </c>
      <c r="N126" s="139">
        <v>0</v>
      </c>
      <c r="O126" s="139">
        <f t="shared" si="26"/>
        <v>0</v>
      </c>
      <c r="Q126" s="174">
        <v>0</v>
      </c>
      <c r="R126" s="174">
        <v>0</v>
      </c>
      <c r="S126" s="174"/>
      <c r="T126" s="174"/>
      <c r="U126" s="174"/>
      <c r="V126" s="174">
        <v>0</v>
      </c>
      <c r="W126" s="140">
        <v>0</v>
      </c>
      <c r="X126" s="140">
        <f t="shared" si="27"/>
        <v>0</v>
      </c>
      <c r="Z126" s="172">
        <v>0</v>
      </c>
      <c r="AA126" s="172">
        <v>0</v>
      </c>
      <c r="AB126" s="172"/>
      <c r="AC126" s="172"/>
      <c r="AD126" s="172"/>
      <c r="AE126" s="172">
        <v>0</v>
      </c>
      <c r="AF126" s="172">
        <v>0</v>
      </c>
      <c r="AG126" s="172">
        <f t="shared" si="28"/>
        <v>0</v>
      </c>
      <c r="AI126" s="168">
        <f>IFERROR(VLOOKUP(B126,[2]rptBudgetaryBudgetCrossOrganiza!$A$1:$M$744,4,FALSE),"0")</f>
        <v>0</v>
      </c>
      <c r="AJ126" s="168">
        <f>IFERROR(VLOOKUP(B126,[2]rptBudgetaryBudgetCrossOrganiza!$A$1:$M$744,6,FALSE),"0")</f>
        <v>0</v>
      </c>
      <c r="AK126" s="170">
        <f t="shared" si="20"/>
        <v>0</v>
      </c>
      <c r="AL126" s="170">
        <f>IFERROR(VLOOKUP(B126,[3]rptBudgetaryBudgetCrossOrganiza!$A$11516:$O$12569,13,FALSE),"0")</f>
        <v>0</v>
      </c>
      <c r="AM126" s="170"/>
      <c r="AN126" s="170"/>
      <c r="AO126" s="170"/>
      <c r="AP126" s="170"/>
      <c r="AQ126" s="170">
        <f t="shared" si="29"/>
        <v>0</v>
      </c>
      <c r="AS126" s="140"/>
      <c r="AT126" s="140"/>
      <c r="AU126" s="140"/>
      <c r="AV126" s="140"/>
      <c r="AW126" s="140"/>
      <c r="AX126" s="140"/>
      <c r="AY126" s="140"/>
      <c r="AZ126" s="140">
        <f t="shared" si="30"/>
        <v>0</v>
      </c>
    </row>
    <row r="127" spans="1:52" x14ac:dyDescent="0.2">
      <c r="A127" s="190">
        <v>6</v>
      </c>
      <c r="B127" s="141" t="s">
        <v>315</v>
      </c>
      <c r="C127" s="148" t="str">
        <f t="shared" si="16"/>
        <v>05</v>
      </c>
      <c r="D127" s="148" t="str">
        <f t="shared" si="17"/>
        <v>00</v>
      </c>
      <c r="E127" s="148" t="str">
        <f t="shared" si="18"/>
        <v>160</v>
      </c>
      <c r="F127" s="141" t="str">
        <f t="shared" si="19"/>
        <v>6280.40</v>
      </c>
      <c r="G127" s="141" t="s">
        <v>177</v>
      </c>
      <c r="H127" s="163">
        <v>2500</v>
      </c>
      <c r="I127" s="163">
        <v>2500</v>
      </c>
      <c r="J127" s="163"/>
      <c r="K127" s="163"/>
      <c r="L127" s="163"/>
      <c r="M127" s="163">
        <v>2645.41</v>
      </c>
      <c r="N127" s="139">
        <v>2645.41</v>
      </c>
      <c r="O127" s="139">
        <f t="shared" si="26"/>
        <v>145.40999999999985</v>
      </c>
      <c r="Q127" s="174">
        <v>2500</v>
      </c>
      <c r="R127" s="174">
        <v>2233</v>
      </c>
      <c r="S127" s="174"/>
      <c r="T127" s="174"/>
      <c r="U127" s="174"/>
      <c r="V127" s="174">
        <v>2075.58</v>
      </c>
      <c r="W127" s="140">
        <v>2075.58</v>
      </c>
      <c r="X127" s="140">
        <f t="shared" si="27"/>
        <v>-157.42000000000007</v>
      </c>
      <c r="Z127" s="172">
        <v>2500</v>
      </c>
      <c r="AA127" s="172">
        <v>2424</v>
      </c>
      <c r="AB127" s="172"/>
      <c r="AC127" s="172"/>
      <c r="AD127" s="172"/>
      <c r="AE127" s="172">
        <v>1458.2</v>
      </c>
      <c r="AF127" s="172">
        <v>1458.2</v>
      </c>
      <c r="AG127" s="172">
        <f t="shared" si="28"/>
        <v>-965.8</v>
      </c>
      <c r="AI127" s="168">
        <f>IFERROR(VLOOKUP(B127,[2]rptBudgetaryBudgetCrossOrganiza!$A$1:$M$744,4,FALSE),"0")</f>
        <v>2500</v>
      </c>
      <c r="AJ127" s="168">
        <f>IFERROR(VLOOKUP(B127,[2]rptBudgetaryBudgetCrossOrganiza!$A$1:$M$744,6,FALSE),"0")</f>
        <v>2843</v>
      </c>
      <c r="AK127" s="170">
        <f t="shared" si="20"/>
        <v>2843</v>
      </c>
      <c r="AL127" s="170">
        <f>IFERROR(VLOOKUP(B127,[3]rptBudgetaryBudgetCrossOrganiza!$A$11516:$O$12569,13,FALSE),"0")</f>
        <v>457.28</v>
      </c>
      <c r="AM127" s="170"/>
      <c r="AN127" s="170"/>
      <c r="AO127" s="170"/>
      <c r="AP127" s="170"/>
      <c r="AQ127" s="170">
        <f t="shared" si="29"/>
        <v>-2843</v>
      </c>
      <c r="AS127" s="140"/>
      <c r="AT127" s="140"/>
      <c r="AU127" s="140"/>
      <c r="AV127" s="140"/>
      <c r="AW127" s="140"/>
      <c r="AX127" s="140"/>
      <c r="AY127" s="140"/>
      <c r="AZ127" s="140">
        <f t="shared" si="30"/>
        <v>0</v>
      </c>
    </row>
    <row r="128" spans="1:52" x14ac:dyDescent="0.2">
      <c r="A128" s="190">
        <v>6</v>
      </c>
      <c r="B128" s="141" t="s">
        <v>316</v>
      </c>
      <c r="C128" s="148" t="str">
        <f t="shared" si="16"/>
        <v>05</v>
      </c>
      <c r="D128" s="148" t="str">
        <f t="shared" si="17"/>
        <v>00</v>
      </c>
      <c r="E128" s="148" t="str">
        <f t="shared" si="18"/>
        <v>160</v>
      </c>
      <c r="F128" s="141" t="str">
        <f t="shared" si="19"/>
        <v>6600.04</v>
      </c>
      <c r="G128" s="141" t="s">
        <v>123</v>
      </c>
      <c r="H128" s="163">
        <v>1500</v>
      </c>
      <c r="I128" s="163">
        <v>1500</v>
      </c>
      <c r="J128" s="163"/>
      <c r="K128" s="163"/>
      <c r="L128" s="163"/>
      <c r="M128" s="163">
        <v>0</v>
      </c>
      <c r="N128" s="139">
        <v>0</v>
      </c>
      <c r="O128" s="139">
        <f t="shared" si="26"/>
        <v>-1500</v>
      </c>
      <c r="Q128" s="174">
        <v>1500</v>
      </c>
      <c r="R128" s="174">
        <v>1500</v>
      </c>
      <c r="S128" s="174"/>
      <c r="T128" s="174"/>
      <c r="U128" s="174"/>
      <c r="V128" s="174">
        <v>991.61</v>
      </c>
      <c r="W128" s="140">
        <v>991.61</v>
      </c>
      <c r="X128" s="140">
        <f t="shared" si="27"/>
        <v>-508.39</v>
      </c>
      <c r="Z128" s="172">
        <v>1200</v>
      </c>
      <c r="AA128" s="172">
        <v>1200</v>
      </c>
      <c r="AB128" s="172"/>
      <c r="AC128" s="172"/>
      <c r="AD128" s="172"/>
      <c r="AE128" s="172">
        <v>0</v>
      </c>
      <c r="AF128" s="172">
        <v>0</v>
      </c>
      <c r="AG128" s="172">
        <f t="shared" si="28"/>
        <v>-1200</v>
      </c>
      <c r="AI128" s="168">
        <f>IFERROR(VLOOKUP(B128,[2]rptBudgetaryBudgetCrossOrganiza!$A$1:$M$744,4,FALSE),"0")</f>
        <v>1200</v>
      </c>
      <c r="AJ128" s="168">
        <f>IFERROR(VLOOKUP(B128,[2]rptBudgetaryBudgetCrossOrganiza!$A$1:$M$744,6,FALSE),"0")</f>
        <v>1200</v>
      </c>
      <c r="AK128" s="170">
        <f t="shared" si="20"/>
        <v>1200</v>
      </c>
      <c r="AL128" s="170">
        <f>IFERROR(VLOOKUP(B128,[3]rptBudgetaryBudgetCrossOrganiza!$A$11516:$O$12569,13,FALSE),"0")</f>
        <v>0</v>
      </c>
      <c r="AM128" s="170"/>
      <c r="AN128" s="170"/>
      <c r="AO128" s="170"/>
      <c r="AP128" s="170"/>
      <c r="AQ128" s="170">
        <f t="shared" si="29"/>
        <v>-1200</v>
      </c>
      <c r="AS128" s="140"/>
      <c r="AT128" s="140"/>
      <c r="AU128" s="140"/>
      <c r="AV128" s="140"/>
      <c r="AW128" s="140"/>
      <c r="AX128" s="140"/>
      <c r="AY128" s="140"/>
      <c r="AZ128" s="140">
        <f t="shared" si="30"/>
        <v>0</v>
      </c>
    </row>
    <row r="129" spans="1:52" x14ac:dyDescent="0.2">
      <c r="A129" s="190">
        <v>6</v>
      </c>
      <c r="B129" s="141" t="s">
        <v>317</v>
      </c>
      <c r="C129" s="148" t="str">
        <f t="shared" si="16"/>
        <v>05</v>
      </c>
      <c r="D129" s="148" t="str">
        <f t="shared" si="17"/>
        <v>00</v>
      </c>
      <c r="E129" s="148" t="str">
        <f t="shared" si="18"/>
        <v>160</v>
      </c>
      <c r="F129" s="141" t="str">
        <f t="shared" si="19"/>
        <v>6600.07</v>
      </c>
      <c r="G129" s="141" t="s">
        <v>124</v>
      </c>
      <c r="H129" s="163">
        <v>0</v>
      </c>
      <c r="I129" s="163">
        <v>0</v>
      </c>
      <c r="J129" s="163"/>
      <c r="K129" s="163"/>
      <c r="L129" s="163"/>
      <c r="M129" s="163">
        <v>25.39</v>
      </c>
      <c r="N129" s="139">
        <v>25.39</v>
      </c>
      <c r="O129" s="139">
        <f t="shared" si="26"/>
        <v>25.39</v>
      </c>
      <c r="Q129" s="174">
        <v>50</v>
      </c>
      <c r="R129" s="174">
        <v>50</v>
      </c>
      <c r="S129" s="174"/>
      <c r="T129" s="174"/>
      <c r="U129" s="174"/>
      <c r="V129" s="174">
        <v>0</v>
      </c>
      <c r="W129" s="140">
        <v>0</v>
      </c>
      <c r="X129" s="140">
        <f t="shared" si="27"/>
        <v>-50</v>
      </c>
      <c r="Z129" s="172">
        <v>50</v>
      </c>
      <c r="AA129" s="172">
        <v>50</v>
      </c>
      <c r="AB129" s="172"/>
      <c r="AC129" s="172"/>
      <c r="AD129" s="172"/>
      <c r="AE129" s="172">
        <v>50</v>
      </c>
      <c r="AF129" s="172">
        <v>50</v>
      </c>
      <c r="AG129" s="172">
        <f t="shared" si="28"/>
        <v>0</v>
      </c>
      <c r="AI129" s="168">
        <f>IFERROR(VLOOKUP(B129,[2]rptBudgetaryBudgetCrossOrganiza!$A$1:$M$744,4,FALSE),"0")</f>
        <v>50</v>
      </c>
      <c r="AJ129" s="168">
        <f>IFERROR(VLOOKUP(B129,[2]rptBudgetaryBudgetCrossOrganiza!$A$1:$M$744,6,FALSE),"0")</f>
        <v>50</v>
      </c>
      <c r="AK129" s="195">
        <v>0</v>
      </c>
      <c r="AL129" s="170">
        <f>IFERROR(VLOOKUP(B129,[3]rptBudgetaryBudgetCrossOrganiza!$A$11516:$O$12569,13,FALSE),"0")</f>
        <v>0</v>
      </c>
      <c r="AM129" s="170"/>
      <c r="AN129" s="170"/>
      <c r="AO129" s="170"/>
      <c r="AP129" s="170"/>
      <c r="AQ129" s="170">
        <f t="shared" si="29"/>
        <v>-50</v>
      </c>
      <c r="AS129" s="140"/>
      <c r="AT129" s="140"/>
      <c r="AU129" s="140"/>
      <c r="AV129" s="140"/>
      <c r="AW129" s="140"/>
      <c r="AX129" s="140"/>
      <c r="AY129" s="140"/>
      <c r="AZ129" s="140">
        <f t="shared" si="30"/>
        <v>0</v>
      </c>
    </row>
    <row r="130" spans="1:52" x14ac:dyDescent="0.2">
      <c r="A130" s="190">
        <v>4</v>
      </c>
      <c r="B130" s="141" t="s">
        <v>318</v>
      </c>
      <c r="C130" s="148" t="str">
        <f t="shared" si="16"/>
        <v>07</v>
      </c>
      <c r="D130" s="148" t="str">
        <f t="shared" si="17"/>
        <v>00</v>
      </c>
      <c r="E130" s="148" t="str">
        <f t="shared" si="18"/>
        <v>170</v>
      </c>
      <c r="F130" s="141" t="str">
        <f t="shared" si="19"/>
        <v>5000.01</v>
      </c>
      <c r="G130" s="141" t="s">
        <v>84</v>
      </c>
      <c r="H130" s="163">
        <v>0</v>
      </c>
      <c r="I130" s="163">
        <v>0</v>
      </c>
      <c r="J130" s="163"/>
      <c r="K130" s="163"/>
      <c r="L130" s="163"/>
      <c r="M130" s="163">
        <v>0</v>
      </c>
      <c r="N130" s="139">
        <v>0</v>
      </c>
      <c r="O130" s="139">
        <f t="shared" si="26"/>
        <v>0</v>
      </c>
      <c r="Q130" s="174">
        <v>0</v>
      </c>
      <c r="R130" s="174">
        <v>0</v>
      </c>
      <c r="S130" s="174"/>
      <c r="T130" s="174"/>
      <c r="U130" s="174"/>
      <c r="V130" s="174">
        <v>0</v>
      </c>
      <c r="W130" s="140">
        <v>0</v>
      </c>
      <c r="X130" s="140">
        <f t="shared" si="27"/>
        <v>0</v>
      </c>
      <c r="Z130" s="172">
        <v>0</v>
      </c>
      <c r="AA130" s="172">
        <v>0</v>
      </c>
      <c r="AB130" s="172"/>
      <c r="AC130" s="172"/>
      <c r="AD130" s="172"/>
      <c r="AE130" s="172">
        <v>0</v>
      </c>
      <c r="AF130" s="172">
        <v>0</v>
      </c>
      <c r="AG130" s="172">
        <f t="shared" si="28"/>
        <v>0</v>
      </c>
      <c r="AI130" s="168">
        <f>IFERROR(VLOOKUP(B130,[2]rptBudgetaryBudgetCrossOrganiza!$A$1:$M$744,4,FALSE),"0")</f>
        <v>0</v>
      </c>
      <c r="AJ130" s="168">
        <f>IFERROR(VLOOKUP(B130,[2]rptBudgetaryBudgetCrossOrganiza!$A$1:$M$744,6,FALSE),"0")</f>
        <v>0</v>
      </c>
      <c r="AK130" s="170">
        <f t="shared" si="20"/>
        <v>0</v>
      </c>
      <c r="AL130" s="170">
        <f>IFERROR(VLOOKUP(B130,[3]rptBudgetaryBudgetCrossOrganiza!$A$11516:$O$12569,13,FALSE),"0")</f>
        <v>0</v>
      </c>
      <c r="AM130" s="170"/>
      <c r="AN130" s="170"/>
      <c r="AO130" s="170"/>
      <c r="AP130" s="170"/>
      <c r="AQ130" s="170">
        <f t="shared" si="29"/>
        <v>0</v>
      </c>
      <c r="AS130" s="140"/>
      <c r="AT130" s="140"/>
      <c r="AU130" s="140"/>
      <c r="AV130" s="140"/>
      <c r="AW130" s="140"/>
      <c r="AX130" s="140"/>
      <c r="AY130" s="140"/>
      <c r="AZ130" s="140">
        <f t="shared" si="30"/>
        <v>0</v>
      </c>
    </row>
    <row r="131" spans="1:52" x14ac:dyDescent="0.2">
      <c r="A131" s="190">
        <v>4</v>
      </c>
      <c r="B131" s="141" t="s">
        <v>319</v>
      </c>
      <c r="C131" s="148" t="str">
        <f t="shared" ref="C131:C194" si="31">MID(B131,5,2)</f>
        <v>07</v>
      </c>
      <c r="D131" s="148" t="str">
        <f t="shared" ref="D131:D194" si="32">MID(B131,8,2)</f>
        <v>00</v>
      </c>
      <c r="E131" s="148" t="str">
        <f t="shared" ref="E131:E194" si="33">MID(B131,11,3)</f>
        <v>170</v>
      </c>
      <c r="F131" s="141" t="str">
        <f t="shared" ref="F131:F194" si="34">RIGHT(B131,7)</f>
        <v>5000.02</v>
      </c>
      <c r="G131" s="141" t="s">
        <v>85</v>
      </c>
      <c r="H131" s="163">
        <v>0</v>
      </c>
      <c r="I131" s="163">
        <v>0</v>
      </c>
      <c r="J131" s="163"/>
      <c r="K131" s="163"/>
      <c r="L131" s="163"/>
      <c r="M131" s="163">
        <v>0</v>
      </c>
      <c r="N131" s="139">
        <v>0</v>
      </c>
      <c r="O131" s="139">
        <f t="shared" si="26"/>
        <v>0</v>
      </c>
      <c r="Q131" s="174">
        <v>0</v>
      </c>
      <c r="R131" s="174">
        <v>0</v>
      </c>
      <c r="S131" s="174"/>
      <c r="T131" s="174"/>
      <c r="U131" s="174"/>
      <c r="V131" s="174">
        <v>0</v>
      </c>
      <c r="W131" s="140">
        <v>0</v>
      </c>
      <c r="X131" s="140">
        <f t="shared" si="27"/>
        <v>0</v>
      </c>
      <c r="Z131" s="172">
        <v>0</v>
      </c>
      <c r="AA131" s="172">
        <v>0</v>
      </c>
      <c r="AB131" s="172"/>
      <c r="AC131" s="172"/>
      <c r="AD131" s="172"/>
      <c r="AE131" s="172">
        <v>0</v>
      </c>
      <c r="AF131" s="172">
        <v>0</v>
      </c>
      <c r="AG131" s="172">
        <f t="shared" si="28"/>
        <v>0</v>
      </c>
      <c r="AI131" s="168">
        <f>IFERROR(VLOOKUP(B131,[2]rptBudgetaryBudgetCrossOrganiza!$A$1:$M$744,4,FALSE),"0")</f>
        <v>0</v>
      </c>
      <c r="AJ131" s="168">
        <f>IFERROR(VLOOKUP(B131,[2]rptBudgetaryBudgetCrossOrganiza!$A$1:$M$744,6,FALSE),"0")</f>
        <v>0</v>
      </c>
      <c r="AK131" s="170">
        <f t="shared" si="20"/>
        <v>0</v>
      </c>
      <c r="AL131" s="170">
        <f>IFERROR(VLOOKUP(B131,[3]rptBudgetaryBudgetCrossOrganiza!$A$11516:$O$12569,13,FALSE),"0")</f>
        <v>0</v>
      </c>
      <c r="AM131" s="170"/>
      <c r="AN131" s="170"/>
      <c r="AO131" s="170"/>
      <c r="AP131" s="170"/>
      <c r="AQ131" s="170">
        <f t="shared" si="29"/>
        <v>0</v>
      </c>
      <c r="AS131" s="140"/>
      <c r="AT131" s="140"/>
      <c r="AU131" s="140"/>
      <c r="AV131" s="140"/>
      <c r="AW131" s="140"/>
      <c r="AX131" s="140"/>
      <c r="AY131" s="140"/>
      <c r="AZ131" s="140">
        <f t="shared" si="30"/>
        <v>0</v>
      </c>
    </row>
    <row r="132" spans="1:52" x14ac:dyDescent="0.2">
      <c r="A132" s="190">
        <v>4</v>
      </c>
      <c r="B132" s="141" t="s">
        <v>320</v>
      </c>
      <c r="C132" s="148" t="str">
        <f t="shared" si="31"/>
        <v>07</v>
      </c>
      <c r="D132" s="148" t="str">
        <f t="shared" si="32"/>
        <v>00</v>
      </c>
      <c r="E132" s="148" t="str">
        <f t="shared" si="33"/>
        <v>170</v>
      </c>
      <c r="F132" s="141" t="str">
        <f t="shared" si="34"/>
        <v>5000.03</v>
      </c>
      <c r="G132" s="141" t="s">
        <v>86</v>
      </c>
      <c r="H132" s="163">
        <v>0</v>
      </c>
      <c r="I132" s="163">
        <v>0</v>
      </c>
      <c r="J132" s="163"/>
      <c r="K132" s="163"/>
      <c r="L132" s="163"/>
      <c r="M132" s="163">
        <v>0</v>
      </c>
      <c r="N132" s="139">
        <v>0</v>
      </c>
      <c r="O132" s="139">
        <f t="shared" si="26"/>
        <v>0</v>
      </c>
      <c r="Q132" s="174">
        <v>0</v>
      </c>
      <c r="R132" s="174">
        <v>0</v>
      </c>
      <c r="S132" s="174"/>
      <c r="T132" s="174"/>
      <c r="U132" s="174"/>
      <c r="V132" s="174">
        <v>0</v>
      </c>
      <c r="W132" s="140">
        <v>0</v>
      </c>
      <c r="X132" s="140">
        <f t="shared" si="27"/>
        <v>0</v>
      </c>
      <c r="Z132" s="172">
        <v>0</v>
      </c>
      <c r="AA132" s="172">
        <v>0</v>
      </c>
      <c r="AB132" s="172"/>
      <c r="AC132" s="172"/>
      <c r="AD132" s="172"/>
      <c r="AE132" s="172">
        <v>0</v>
      </c>
      <c r="AF132" s="172">
        <v>0</v>
      </c>
      <c r="AG132" s="172">
        <f t="shared" si="28"/>
        <v>0</v>
      </c>
      <c r="AI132" s="168">
        <f>IFERROR(VLOOKUP(B132,[2]rptBudgetaryBudgetCrossOrganiza!$A$1:$M$744,4,FALSE),"0")</f>
        <v>0</v>
      </c>
      <c r="AJ132" s="168">
        <f>IFERROR(VLOOKUP(B132,[2]rptBudgetaryBudgetCrossOrganiza!$A$1:$M$744,6,FALSE),"0")</f>
        <v>0</v>
      </c>
      <c r="AK132" s="170">
        <f t="shared" ref="AK132:AK195" si="35">AJ132</f>
        <v>0</v>
      </c>
      <c r="AL132" s="170">
        <f>IFERROR(VLOOKUP(B132,[3]rptBudgetaryBudgetCrossOrganiza!$A$11516:$O$12569,13,FALSE),"0")</f>
        <v>0</v>
      </c>
      <c r="AM132" s="170"/>
      <c r="AN132" s="170"/>
      <c r="AO132" s="170"/>
      <c r="AP132" s="170"/>
      <c r="AQ132" s="170">
        <f t="shared" si="29"/>
        <v>0</v>
      </c>
      <c r="AS132" s="140"/>
      <c r="AT132" s="140"/>
      <c r="AU132" s="140"/>
      <c r="AV132" s="140"/>
      <c r="AW132" s="140"/>
      <c r="AX132" s="140"/>
      <c r="AY132" s="140"/>
      <c r="AZ132" s="140">
        <f t="shared" si="30"/>
        <v>0</v>
      </c>
    </row>
    <row r="133" spans="1:52" x14ac:dyDescent="0.2">
      <c r="A133" s="190">
        <v>4</v>
      </c>
      <c r="B133" s="141" t="s">
        <v>321</v>
      </c>
      <c r="C133" s="148" t="str">
        <f t="shared" si="31"/>
        <v>07</v>
      </c>
      <c r="D133" s="148" t="str">
        <f t="shared" si="32"/>
        <v>00</v>
      </c>
      <c r="E133" s="148" t="str">
        <f t="shared" si="33"/>
        <v>170</v>
      </c>
      <c r="F133" s="141" t="str">
        <f t="shared" si="34"/>
        <v>5000.04</v>
      </c>
      <c r="G133" s="141" t="s">
        <v>87</v>
      </c>
      <c r="H133" s="163">
        <v>0</v>
      </c>
      <c r="I133" s="163">
        <v>0</v>
      </c>
      <c r="J133" s="163"/>
      <c r="K133" s="163"/>
      <c r="L133" s="163"/>
      <c r="M133" s="163">
        <v>0</v>
      </c>
      <c r="N133" s="139">
        <v>0</v>
      </c>
      <c r="O133" s="139">
        <f t="shared" si="26"/>
        <v>0</v>
      </c>
      <c r="Q133" s="174">
        <v>0</v>
      </c>
      <c r="R133" s="174">
        <v>0</v>
      </c>
      <c r="S133" s="174"/>
      <c r="T133" s="174"/>
      <c r="U133" s="174"/>
      <c r="V133" s="174">
        <v>0</v>
      </c>
      <c r="W133" s="140">
        <v>0</v>
      </c>
      <c r="X133" s="140">
        <f t="shared" si="27"/>
        <v>0</v>
      </c>
      <c r="Z133" s="172">
        <v>0</v>
      </c>
      <c r="AA133" s="172">
        <v>0</v>
      </c>
      <c r="AB133" s="172"/>
      <c r="AC133" s="172"/>
      <c r="AD133" s="172"/>
      <c r="AE133" s="172">
        <v>0</v>
      </c>
      <c r="AF133" s="172">
        <v>0</v>
      </c>
      <c r="AG133" s="172">
        <f t="shared" si="28"/>
        <v>0</v>
      </c>
      <c r="AI133" s="168">
        <f>IFERROR(VLOOKUP(B133,[2]rptBudgetaryBudgetCrossOrganiza!$A$1:$M$744,4,FALSE),"0")</f>
        <v>0</v>
      </c>
      <c r="AJ133" s="168">
        <f>IFERROR(VLOOKUP(B133,[2]rptBudgetaryBudgetCrossOrganiza!$A$1:$M$744,6,FALSE),"0")</f>
        <v>0</v>
      </c>
      <c r="AK133" s="170">
        <f t="shared" si="35"/>
        <v>0</v>
      </c>
      <c r="AL133" s="170">
        <f>IFERROR(VLOOKUP(B133,[3]rptBudgetaryBudgetCrossOrganiza!$A$11516:$O$12569,13,FALSE),"0")</f>
        <v>0</v>
      </c>
      <c r="AM133" s="170"/>
      <c r="AN133" s="170"/>
      <c r="AO133" s="170"/>
      <c r="AP133" s="170"/>
      <c r="AQ133" s="170">
        <f t="shared" si="29"/>
        <v>0</v>
      </c>
      <c r="AS133" s="140"/>
      <c r="AT133" s="140"/>
      <c r="AU133" s="140"/>
      <c r="AV133" s="140"/>
      <c r="AW133" s="140"/>
      <c r="AX133" s="140"/>
      <c r="AY133" s="140"/>
      <c r="AZ133" s="140">
        <f t="shared" si="30"/>
        <v>0</v>
      </c>
    </row>
    <row r="134" spans="1:52" x14ac:dyDescent="0.2">
      <c r="A134" s="190">
        <v>4</v>
      </c>
      <c r="B134" s="141" t="s">
        <v>322</v>
      </c>
      <c r="C134" s="148" t="str">
        <f t="shared" si="31"/>
        <v>07</v>
      </c>
      <c r="D134" s="148" t="str">
        <f t="shared" si="32"/>
        <v>00</v>
      </c>
      <c r="E134" s="148" t="str">
        <f t="shared" si="33"/>
        <v>170</v>
      </c>
      <c r="F134" s="141" t="str">
        <f t="shared" si="34"/>
        <v>5000.05</v>
      </c>
      <c r="G134" s="141" t="s">
        <v>88</v>
      </c>
      <c r="H134" s="163">
        <v>0</v>
      </c>
      <c r="I134" s="163">
        <v>0</v>
      </c>
      <c r="J134" s="163"/>
      <c r="K134" s="163"/>
      <c r="L134" s="163"/>
      <c r="M134" s="163">
        <v>0</v>
      </c>
      <c r="N134" s="139">
        <v>0</v>
      </c>
      <c r="O134" s="139">
        <f t="shared" si="26"/>
        <v>0</v>
      </c>
      <c r="Q134" s="174">
        <v>0</v>
      </c>
      <c r="R134" s="174">
        <v>0</v>
      </c>
      <c r="S134" s="174"/>
      <c r="T134" s="174"/>
      <c r="U134" s="174"/>
      <c r="V134" s="174">
        <v>0</v>
      </c>
      <c r="W134" s="140">
        <v>0</v>
      </c>
      <c r="X134" s="140">
        <f t="shared" si="27"/>
        <v>0</v>
      </c>
      <c r="Z134" s="172">
        <v>0</v>
      </c>
      <c r="AA134" s="172">
        <v>0</v>
      </c>
      <c r="AB134" s="172"/>
      <c r="AC134" s="172"/>
      <c r="AD134" s="172"/>
      <c r="AE134" s="172">
        <v>0</v>
      </c>
      <c r="AF134" s="172">
        <v>0</v>
      </c>
      <c r="AG134" s="172">
        <f t="shared" si="28"/>
        <v>0</v>
      </c>
      <c r="AI134" s="168">
        <f>IFERROR(VLOOKUP(B134,[2]rptBudgetaryBudgetCrossOrganiza!$A$1:$M$744,4,FALSE),"0")</f>
        <v>0</v>
      </c>
      <c r="AJ134" s="168">
        <f>IFERROR(VLOOKUP(B134,[2]rptBudgetaryBudgetCrossOrganiza!$A$1:$M$744,6,FALSE),"0")</f>
        <v>0</v>
      </c>
      <c r="AK134" s="170">
        <f t="shared" si="35"/>
        <v>0</v>
      </c>
      <c r="AL134" s="170">
        <f>IFERROR(VLOOKUP(B134,[3]rptBudgetaryBudgetCrossOrganiza!$A$11516:$O$12569,13,FALSE),"0")</f>
        <v>0</v>
      </c>
      <c r="AM134" s="170"/>
      <c r="AN134" s="170"/>
      <c r="AO134" s="170"/>
      <c r="AP134" s="170"/>
      <c r="AQ134" s="170">
        <f t="shared" si="29"/>
        <v>0</v>
      </c>
      <c r="AS134" s="140"/>
      <c r="AT134" s="140"/>
      <c r="AU134" s="140"/>
      <c r="AV134" s="140"/>
      <c r="AW134" s="140"/>
      <c r="AX134" s="140"/>
      <c r="AY134" s="140"/>
      <c r="AZ134" s="140">
        <f t="shared" si="30"/>
        <v>0</v>
      </c>
    </row>
    <row r="135" spans="1:52" x14ac:dyDescent="0.2">
      <c r="A135" s="190">
        <v>4</v>
      </c>
      <c r="B135" s="141" t="s">
        <v>323</v>
      </c>
      <c r="C135" s="148" t="str">
        <f t="shared" si="31"/>
        <v>07</v>
      </c>
      <c r="D135" s="148" t="str">
        <f t="shared" si="32"/>
        <v>00</v>
      </c>
      <c r="E135" s="148" t="str">
        <f t="shared" si="33"/>
        <v>170</v>
      </c>
      <c r="F135" s="141" t="str">
        <f t="shared" si="34"/>
        <v>5000.06</v>
      </c>
      <c r="G135" s="141" t="s">
        <v>89</v>
      </c>
      <c r="H135" s="163">
        <v>0</v>
      </c>
      <c r="I135" s="163">
        <v>0</v>
      </c>
      <c r="J135" s="163"/>
      <c r="K135" s="163"/>
      <c r="L135" s="163"/>
      <c r="M135" s="163">
        <v>0</v>
      </c>
      <c r="N135" s="139">
        <v>0</v>
      </c>
      <c r="O135" s="139">
        <f t="shared" ref="O135:O166" si="36">N135-I135</f>
        <v>0</v>
      </c>
      <c r="Q135" s="174">
        <v>0</v>
      </c>
      <c r="R135" s="174">
        <v>0</v>
      </c>
      <c r="S135" s="174"/>
      <c r="T135" s="174"/>
      <c r="U135" s="174"/>
      <c r="V135" s="174">
        <v>0</v>
      </c>
      <c r="W135" s="140">
        <v>0</v>
      </c>
      <c r="X135" s="140">
        <f t="shared" ref="X135:X166" si="37">W135-R135</f>
        <v>0</v>
      </c>
      <c r="Z135" s="172">
        <v>0</v>
      </c>
      <c r="AA135" s="172">
        <v>0</v>
      </c>
      <c r="AB135" s="172"/>
      <c r="AC135" s="172"/>
      <c r="AD135" s="172"/>
      <c r="AE135" s="172">
        <v>0</v>
      </c>
      <c r="AF135" s="172">
        <v>0</v>
      </c>
      <c r="AG135" s="172">
        <f t="shared" ref="AG135:AG166" si="38">AF135-AA135</f>
        <v>0</v>
      </c>
      <c r="AI135" s="168">
        <f>IFERROR(VLOOKUP(B135,[2]rptBudgetaryBudgetCrossOrganiza!$A$1:$M$744,4,FALSE),"0")</f>
        <v>0</v>
      </c>
      <c r="AJ135" s="168">
        <f>IFERROR(VLOOKUP(B135,[2]rptBudgetaryBudgetCrossOrganiza!$A$1:$M$744,6,FALSE),"0")</f>
        <v>0</v>
      </c>
      <c r="AK135" s="170">
        <f t="shared" si="35"/>
        <v>0</v>
      </c>
      <c r="AL135" s="170">
        <f>IFERROR(VLOOKUP(B135,[3]rptBudgetaryBudgetCrossOrganiza!$A$11516:$O$12569,13,FALSE),"0")</f>
        <v>0</v>
      </c>
      <c r="AM135" s="170"/>
      <c r="AN135" s="170"/>
      <c r="AO135" s="170"/>
      <c r="AP135" s="170"/>
      <c r="AQ135" s="170">
        <f t="shared" ref="AQ135:AQ166" si="39">AP135-AJ135</f>
        <v>0</v>
      </c>
      <c r="AS135" s="140"/>
      <c r="AT135" s="140"/>
      <c r="AU135" s="140"/>
      <c r="AV135" s="140"/>
      <c r="AW135" s="140"/>
      <c r="AX135" s="140"/>
      <c r="AY135" s="140"/>
      <c r="AZ135" s="140">
        <f t="shared" ref="AZ135:AZ166" si="40">AY135-AT135</f>
        <v>0</v>
      </c>
    </row>
    <row r="136" spans="1:52" x14ac:dyDescent="0.2">
      <c r="A136" s="190">
        <v>4</v>
      </c>
      <c r="B136" s="141" t="s">
        <v>324</v>
      </c>
      <c r="C136" s="148" t="str">
        <f t="shared" si="31"/>
        <v>07</v>
      </c>
      <c r="D136" s="148" t="str">
        <f t="shared" si="32"/>
        <v>00</v>
      </c>
      <c r="E136" s="148" t="str">
        <f t="shared" si="33"/>
        <v>170</v>
      </c>
      <c r="F136" s="141" t="str">
        <f t="shared" si="34"/>
        <v>5000.07</v>
      </c>
      <c r="G136" s="141" t="s">
        <v>90</v>
      </c>
      <c r="H136" s="163">
        <v>0</v>
      </c>
      <c r="I136" s="163">
        <v>0</v>
      </c>
      <c r="J136" s="163"/>
      <c r="K136" s="163"/>
      <c r="L136" s="163"/>
      <c r="M136" s="163">
        <v>0</v>
      </c>
      <c r="N136" s="139">
        <v>0</v>
      </c>
      <c r="O136" s="139">
        <f t="shared" si="36"/>
        <v>0</v>
      </c>
      <c r="Q136" s="174">
        <v>0</v>
      </c>
      <c r="R136" s="174">
        <v>0</v>
      </c>
      <c r="S136" s="174"/>
      <c r="T136" s="174"/>
      <c r="U136" s="174"/>
      <c r="V136" s="174">
        <v>0</v>
      </c>
      <c r="W136" s="140">
        <v>0</v>
      </c>
      <c r="X136" s="140">
        <f t="shared" si="37"/>
        <v>0</v>
      </c>
      <c r="Z136" s="172">
        <v>0</v>
      </c>
      <c r="AA136" s="172">
        <v>0</v>
      </c>
      <c r="AB136" s="172"/>
      <c r="AC136" s="172"/>
      <c r="AD136" s="172"/>
      <c r="AE136" s="172">
        <v>0</v>
      </c>
      <c r="AF136" s="172">
        <v>0</v>
      </c>
      <c r="AG136" s="172">
        <f t="shared" si="38"/>
        <v>0</v>
      </c>
      <c r="AI136" s="168">
        <f>IFERROR(VLOOKUP(B136,[2]rptBudgetaryBudgetCrossOrganiza!$A$1:$M$744,4,FALSE),"0")</f>
        <v>0</v>
      </c>
      <c r="AJ136" s="168">
        <f>IFERROR(VLOOKUP(B136,[2]rptBudgetaryBudgetCrossOrganiza!$A$1:$M$744,6,FALSE),"0")</f>
        <v>0</v>
      </c>
      <c r="AK136" s="170">
        <f t="shared" si="35"/>
        <v>0</v>
      </c>
      <c r="AL136" s="170">
        <f>IFERROR(VLOOKUP(B136,[3]rptBudgetaryBudgetCrossOrganiza!$A$11516:$O$12569,13,FALSE),"0")</f>
        <v>0</v>
      </c>
      <c r="AM136" s="170"/>
      <c r="AN136" s="170"/>
      <c r="AO136" s="170"/>
      <c r="AP136" s="170"/>
      <c r="AQ136" s="170">
        <f t="shared" si="39"/>
        <v>0</v>
      </c>
      <c r="AS136" s="140"/>
      <c r="AT136" s="140"/>
      <c r="AU136" s="140"/>
      <c r="AV136" s="140"/>
      <c r="AW136" s="140"/>
      <c r="AX136" s="140"/>
      <c r="AY136" s="140"/>
      <c r="AZ136" s="140">
        <f t="shared" si="40"/>
        <v>0</v>
      </c>
    </row>
    <row r="137" spans="1:52" x14ac:dyDescent="0.2">
      <c r="A137" s="190">
        <v>4</v>
      </c>
      <c r="B137" s="141" t="s">
        <v>325</v>
      </c>
      <c r="C137" s="148" t="str">
        <f t="shared" si="31"/>
        <v>07</v>
      </c>
      <c r="D137" s="148" t="str">
        <f t="shared" si="32"/>
        <v>00</v>
      </c>
      <c r="E137" s="148" t="str">
        <f t="shared" si="33"/>
        <v>170</v>
      </c>
      <c r="F137" s="141" t="str">
        <f t="shared" si="34"/>
        <v>5000.08</v>
      </c>
      <c r="G137" s="141" t="s">
        <v>91</v>
      </c>
      <c r="H137" s="163">
        <v>0</v>
      </c>
      <c r="I137" s="163">
        <v>0</v>
      </c>
      <c r="J137" s="163"/>
      <c r="K137" s="163"/>
      <c r="L137" s="163"/>
      <c r="M137" s="163">
        <v>0</v>
      </c>
      <c r="N137" s="139">
        <v>0</v>
      </c>
      <c r="O137" s="139">
        <f t="shared" si="36"/>
        <v>0</v>
      </c>
      <c r="Q137" s="174">
        <v>0</v>
      </c>
      <c r="R137" s="174">
        <v>0</v>
      </c>
      <c r="S137" s="174"/>
      <c r="T137" s="174"/>
      <c r="U137" s="174"/>
      <c r="V137" s="174">
        <v>0</v>
      </c>
      <c r="W137" s="140">
        <v>0</v>
      </c>
      <c r="X137" s="140">
        <f t="shared" si="37"/>
        <v>0</v>
      </c>
      <c r="Z137" s="172">
        <v>0</v>
      </c>
      <c r="AA137" s="172">
        <v>0</v>
      </c>
      <c r="AB137" s="172"/>
      <c r="AC137" s="172"/>
      <c r="AD137" s="172"/>
      <c r="AE137" s="172">
        <v>0</v>
      </c>
      <c r="AF137" s="172">
        <v>0</v>
      </c>
      <c r="AG137" s="172">
        <f t="shared" si="38"/>
        <v>0</v>
      </c>
      <c r="AI137" s="168">
        <f>IFERROR(VLOOKUP(B137,[2]rptBudgetaryBudgetCrossOrganiza!$A$1:$M$744,4,FALSE),"0")</f>
        <v>0</v>
      </c>
      <c r="AJ137" s="168">
        <f>IFERROR(VLOOKUP(B137,[2]rptBudgetaryBudgetCrossOrganiza!$A$1:$M$744,6,FALSE),"0")</f>
        <v>0</v>
      </c>
      <c r="AK137" s="170">
        <f t="shared" si="35"/>
        <v>0</v>
      </c>
      <c r="AL137" s="170">
        <f>IFERROR(VLOOKUP(B137,[3]rptBudgetaryBudgetCrossOrganiza!$A$11516:$O$12569,13,FALSE),"0")</f>
        <v>0</v>
      </c>
      <c r="AM137" s="170"/>
      <c r="AN137" s="170"/>
      <c r="AO137" s="170"/>
      <c r="AP137" s="170"/>
      <c r="AQ137" s="170">
        <f t="shared" si="39"/>
        <v>0</v>
      </c>
      <c r="AS137" s="140"/>
      <c r="AT137" s="140"/>
      <c r="AU137" s="140"/>
      <c r="AV137" s="140"/>
      <c r="AW137" s="140"/>
      <c r="AX137" s="140"/>
      <c r="AY137" s="140"/>
      <c r="AZ137" s="140">
        <f t="shared" si="40"/>
        <v>0</v>
      </c>
    </row>
    <row r="138" spans="1:52" x14ac:dyDescent="0.2">
      <c r="A138" s="190">
        <v>4</v>
      </c>
      <c r="B138" s="141" t="s">
        <v>326</v>
      </c>
      <c r="C138" s="148" t="str">
        <f t="shared" si="31"/>
        <v>07</v>
      </c>
      <c r="D138" s="148" t="str">
        <f t="shared" si="32"/>
        <v>00</v>
      </c>
      <c r="E138" s="148" t="str">
        <f t="shared" si="33"/>
        <v>170</v>
      </c>
      <c r="F138" s="141" t="str">
        <f t="shared" si="34"/>
        <v>5000.09</v>
      </c>
      <c r="G138" s="141" t="s">
        <v>92</v>
      </c>
      <c r="H138" s="163">
        <v>0</v>
      </c>
      <c r="I138" s="163">
        <v>0</v>
      </c>
      <c r="J138" s="163"/>
      <c r="K138" s="163"/>
      <c r="L138" s="163"/>
      <c r="M138" s="163">
        <v>0</v>
      </c>
      <c r="N138" s="139">
        <v>0</v>
      </c>
      <c r="O138" s="139">
        <f t="shared" si="36"/>
        <v>0</v>
      </c>
      <c r="Q138" s="174">
        <v>0</v>
      </c>
      <c r="R138" s="174">
        <v>0</v>
      </c>
      <c r="S138" s="174"/>
      <c r="T138" s="174"/>
      <c r="U138" s="174"/>
      <c r="V138" s="174">
        <v>0</v>
      </c>
      <c r="W138" s="140">
        <v>0</v>
      </c>
      <c r="X138" s="140">
        <f t="shared" si="37"/>
        <v>0</v>
      </c>
      <c r="Z138" s="172">
        <v>0</v>
      </c>
      <c r="AA138" s="172">
        <v>0</v>
      </c>
      <c r="AB138" s="172"/>
      <c r="AC138" s="172"/>
      <c r="AD138" s="172"/>
      <c r="AE138" s="172">
        <v>0</v>
      </c>
      <c r="AF138" s="172">
        <v>0</v>
      </c>
      <c r="AG138" s="172">
        <f t="shared" si="38"/>
        <v>0</v>
      </c>
      <c r="AI138" s="168">
        <f>IFERROR(VLOOKUP(B138,[2]rptBudgetaryBudgetCrossOrganiza!$A$1:$M$744,4,FALSE),"0")</f>
        <v>0</v>
      </c>
      <c r="AJ138" s="168">
        <f>IFERROR(VLOOKUP(B138,[2]rptBudgetaryBudgetCrossOrganiza!$A$1:$M$744,6,FALSE),"0")</f>
        <v>0</v>
      </c>
      <c r="AK138" s="170">
        <f t="shared" si="35"/>
        <v>0</v>
      </c>
      <c r="AL138" s="170">
        <f>IFERROR(VLOOKUP(B138,[3]rptBudgetaryBudgetCrossOrganiza!$A$11516:$O$12569,13,FALSE),"0")</f>
        <v>0</v>
      </c>
      <c r="AM138" s="170"/>
      <c r="AN138" s="170"/>
      <c r="AO138" s="170"/>
      <c r="AP138" s="170"/>
      <c r="AQ138" s="170">
        <f t="shared" si="39"/>
        <v>0</v>
      </c>
      <c r="AS138" s="140"/>
      <c r="AT138" s="140"/>
      <c r="AU138" s="140"/>
      <c r="AV138" s="140"/>
      <c r="AW138" s="140"/>
      <c r="AX138" s="140"/>
      <c r="AY138" s="140"/>
      <c r="AZ138" s="140">
        <f t="shared" si="40"/>
        <v>0</v>
      </c>
    </row>
    <row r="139" spans="1:52" x14ac:dyDescent="0.2">
      <c r="A139" s="190">
        <v>4</v>
      </c>
      <c r="B139" s="141" t="s">
        <v>327</v>
      </c>
      <c r="C139" s="148" t="str">
        <f t="shared" si="31"/>
        <v>07</v>
      </c>
      <c r="D139" s="148" t="str">
        <f t="shared" si="32"/>
        <v>00</v>
      </c>
      <c r="E139" s="148" t="str">
        <f t="shared" si="33"/>
        <v>170</v>
      </c>
      <c r="F139" s="141" t="str">
        <f t="shared" si="34"/>
        <v>5000.10</v>
      </c>
      <c r="G139" s="141" t="s">
        <v>93</v>
      </c>
      <c r="H139" s="163">
        <v>0</v>
      </c>
      <c r="I139" s="163">
        <v>0</v>
      </c>
      <c r="J139" s="163"/>
      <c r="K139" s="163"/>
      <c r="L139" s="163"/>
      <c r="M139" s="163">
        <v>0</v>
      </c>
      <c r="N139" s="139">
        <v>0</v>
      </c>
      <c r="O139" s="139">
        <f t="shared" si="36"/>
        <v>0</v>
      </c>
      <c r="Q139" s="174">
        <v>0</v>
      </c>
      <c r="R139" s="174">
        <v>0</v>
      </c>
      <c r="S139" s="174"/>
      <c r="T139" s="174"/>
      <c r="U139" s="174"/>
      <c r="V139" s="174">
        <v>0</v>
      </c>
      <c r="W139" s="140">
        <v>0</v>
      </c>
      <c r="X139" s="140">
        <f t="shared" si="37"/>
        <v>0</v>
      </c>
      <c r="Z139" s="172">
        <v>0</v>
      </c>
      <c r="AA139" s="172">
        <v>0</v>
      </c>
      <c r="AB139" s="172"/>
      <c r="AC139" s="172"/>
      <c r="AD139" s="172"/>
      <c r="AE139" s="172">
        <v>0</v>
      </c>
      <c r="AF139" s="172">
        <v>0</v>
      </c>
      <c r="AG139" s="172">
        <f t="shared" si="38"/>
        <v>0</v>
      </c>
      <c r="AI139" s="168">
        <f>IFERROR(VLOOKUP(B139,[2]rptBudgetaryBudgetCrossOrganiza!$A$1:$M$744,4,FALSE),"0")</f>
        <v>0</v>
      </c>
      <c r="AJ139" s="168">
        <f>IFERROR(VLOOKUP(B139,[2]rptBudgetaryBudgetCrossOrganiza!$A$1:$M$744,6,FALSE),"0")</f>
        <v>0</v>
      </c>
      <c r="AK139" s="170">
        <f t="shared" si="35"/>
        <v>0</v>
      </c>
      <c r="AL139" s="170">
        <f>IFERROR(VLOOKUP(B139,[3]rptBudgetaryBudgetCrossOrganiza!$A$11516:$O$12569,13,FALSE),"0")</f>
        <v>0</v>
      </c>
      <c r="AM139" s="170"/>
      <c r="AN139" s="170"/>
      <c r="AO139" s="170"/>
      <c r="AP139" s="170"/>
      <c r="AQ139" s="170">
        <f t="shared" si="39"/>
        <v>0</v>
      </c>
      <c r="AS139" s="140"/>
      <c r="AT139" s="140"/>
      <c r="AU139" s="140"/>
      <c r="AV139" s="140"/>
      <c r="AW139" s="140"/>
      <c r="AX139" s="140"/>
      <c r="AY139" s="140"/>
      <c r="AZ139" s="140">
        <f t="shared" si="40"/>
        <v>0</v>
      </c>
    </row>
    <row r="140" spans="1:52" x14ac:dyDescent="0.2">
      <c r="A140" s="190">
        <v>4</v>
      </c>
      <c r="B140" s="141" t="s">
        <v>328</v>
      </c>
      <c r="C140" s="148" t="str">
        <f t="shared" si="31"/>
        <v>07</v>
      </c>
      <c r="D140" s="148" t="str">
        <f t="shared" si="32"/>
        <v>00</v>
      </c>
      <c r="E140" s="148" t="str">
        <f t="shared" si="33"/>
        <v>170</v>
      </c>
      <c r="F140" s="141" t="str">
        <f t="shared" si="34"/>
        <v>5000.11</v>
      </c>
      <c r="G140" s="141" t="s">
        <v>94</v>
      </c>
      <c r="H140" s="163">
        <v>0</v>
      </c>
      <c r="I140" s="163">
        <v>0</v>
      </c>
      <c r="J140" s="163"/>
      <c r="K140" s="163"/>
      <c r="L140" s="163"/>
      <c r="M140" s="163">
        <v>0</v>
      </c>
      <c r="N140" s="139">
        <v>0</v>
      </c>
      <c r="O140" s="139">
        <f t="shared" si="36"/>
        <v>0</v>
      </c>
      <c r="Q140" s="174">
        <v>0</v>
      </c>
      <c r="R140" s="174">
        <v>0</v>
      </c>
      <c r="S140" s="174"/>
      <c r="T140" s="174"/>
      <c r="U140" s="174"/>
      <c r="V140" s="174">
        <v>0</v>
      </c>
      <c r="W140" s="140">
        <v>0</v>
      </c>
      <c r="X140" s="140">
        <f t="shared" si="37"/>
        <v>0</v>
      </c>
      <c r="Z140" s="172">
        <v>0</v>
      </c>
      <c r="AA140" s="172">
        <v>0</v>
      </c>
      <c r="AB140" s="172"/>
      <c r="AC140" s="172"/>
      <c r="AD140" s="172"/>
      <c r="AE140" s="172">
        <v>0</v>
      </c>
      <c r="AF140" s="172">
        <v>0</v>
      </c>
      <c r="AG140" s="172">
        <f t="shared" si="38"/>
        <v>0</v>
      </c>
      <c r="AI140" s="168">
        <f>IFERROR(VLOOKUP(B140,[2]rptBudgetaryBudgetCrossOrganiza!$A$1:$M$744,4,FALSE),"0")</f>
        <v>0</v>
      </c>
      <c r="AJ140" s="168">
        <f>IFERROR(VLOOKUP(B140,[2]rptBudgetaryBudgetCrossOrganiza!$A$1:$M$744,6,FALSE),"0")</f>
        <v>0</v>
      </c>
      <c r="AK140" s="170">
        <f t="shared" si="35"/>
        <v>0</v>
      </c>
      <c r="AL140" s="170">
        <f>IFERROR(VLOOKUP(B140,[3]rptBudgetaryBudgetCrossOrganiza!$A$11516:$O$12569,13,FALSE),"0")</f>
        <v>0</v>
      </c>
      <c r="AM140" s="170"/>
      <c r="AN140" s="170"/>
      <c r="AO140" s="170"/>
      <c r="AP140" s="170"/>
      <c r="AQ140" s="170">
        <f t="shared" si="39"/>
        <v>0</v>
      </c>
      <c r="AS140" s="140"/>
      <c r="AT140" s="140"/>
      <c r="AU140" s="140"/>
      <c r="AV140" s="140"/>
      <c r="AW140" s="140"/>
      <c r="AX140" s="140"/>
      <c r="AY140" s="140"/>
      <c r="AZ140" s="140">
        <f t="shared" si="40"/>
        <v>0</v>
      </c>
    </row>
    <row r="141" spans="1:52" x14ac:dyDescent="0.2">
      <c r="A141" s="190">
        <v>4</v>
      </c>
      <c r="B141" s="141" t="s">
        <v>329</v>
      </c>
      <c r="C141" s="148" t="str">
        <f t="shared" si="31"/>
        <v>07</v>
      </c>
      <c r="D141" s="148" t="str">
        <f t="shared" si="32"/>
        <v>00</v>
      </c>
      <c r="E141" s="148" t="str">
        <f t="shared" si="33"/>
        <v>170</v>
      </c>
      <c r="F141" s="141" t="str">
        <f t="shared" si="34"/>
        <v>5000.12</v>
      </c>
      <c r="G141" s="141" t="s">
        <v>95</v>
      </c>
      <c r="H141" s="163">
        <v>0</v>
      </c>
      <c r="I141" s="163">
        <v>0</v>
      </c>
      <c r="J141" s="163"/>
      <c r="K141" s="163"/>
      <c r="L141" s="163"/>
      <c r="M141" s="163">
        <v>0</v>
      </c>
      <c r="N141" s="139">
        <v>0</v>
      </c>
      <c r="O141" s="139">
        <f t="shared" si="36"/>
        <v>0</v>
      </c>
      <c r="Q141" s="174">
        <v>0</v>
      </c>
      <c r="R141" s="174">
        <v>0</v>
      </c>
      <c r="S141" s="174"/>
      <c r="T141" s="174"/>
      <c r="U141" s="174"/>
      <c r="V141" s="174">
        <v>0</v>
      </c>
      <c r="W141" s="140">
        <v>0</v>
      </c>
      <c r="X141" s="140">
        <f t="shared" si="37"/>
        <v>0</v>
      </c>
      <c r="Z141" s="172">
        <v>0</v>
      </c>
      <c r="AA141" s="172">
        <v>0</v>
      </c>
      <c r="AB141" s="172"/>
      <c r="AC141" s="172"/>
      <c r="AD141" s="172"/>
      <c r="AE141" s="172">
        <v>0</v>
      </c>
      <c r="AF141" s="172">
        <v>0</v>
      </c>
      <c r="AG141" s="172">
        <f t="shared" si="38"/>
        <v>0</v>
      </c>
      <c r="AI141" s="168">
        <f>IFERROR(VLOOKUP(B141,[2]rptBudgetaryBudgetCrossOrganiza!$A$1:$M$744,4,FALSE),"0")</f>
        <v>0</v>
      </c>
      <c r="AJ141" s="168">
        <f>IFERROR(VLOOKUP(B141,[2]rptBudgetaryBudgetCrossOrganiza!$A$1:$M$744,6,FALSE),"0")</f>
        <v>0</v>
      </c>
      <c r="AK141" s="170">
        <f t="shared" si="35"/>
        <v>0</v>
      </c>
      <c r="AL141" s="170">
        <f>IFERROR(VLOOKUP(B141,[3]rptBudgetaryBudgetCrossOrganiza!$A$11516:$O$12569,13,FALSE),"0")</f>
        <v>0</v>
      </c>
      <c r="AM141" s="170"/>
      <c r="AN141" s="170"/>
      <c r="AO141" s="170"/>
      <c r="AP141" s="170"/>
      <c r="AQ141" s="170">
        <f t="shared" si="39"/>
        <v>0</v>
      </c>
      <c r="AS141" s="140"/>
      <c r="AT141" s="140"/>
      <c r="AU141" s="140"/>
      <c r="AV141" s="140"/>
      <c r="AW141" s="140"/>
      <c r="AX141" s="140"/>
      <c r="AY141" s="140"/>
      <c r="AZ141" s="140">
        <f t="shared" si="40"/>
        <v>0</v>
      </c>
    </row>
    <row r="142" spans="1:52" x14ac:dyDescent="0.2">
      <c r="A142" s="190">
        <v>4</v>
      </c>
      <c r="B142" s="141" t="s">
        <v>330</v>
      </c>
      <c r="C142" s="148" t="str">
        <f t="shared" si="31"/>
        <v>07</v>
      </c>
      <c r="D142" s="148" t="str">
        <f t="shared" si="32"/>
        <v>00</v>
      </c>
      <c r="E142" s="148" t="str">
        <f t="shared" si="33"/>
        <v>170</v>
      </c>
      <c r="F142" s="141" t="str">
        <f t="shared" si="34"/>
        <v>5100.00</v>
      </c>
      <c r="G142" s="141" t="s">
        <v>97</v>
      </c>
      <c r="H142" s="163">
        <v>0</v>
      </c>
      <c r="I142" s="163">
        <v>0</v>
      </c>
      <c r="J142" s="163"/>
      <c r="K142" s="163"/>
      <c r="L142" s="163"/>
      <c r="M142" s="163">
        <v>0</v>
      </c>
      <c r="N142" s="139">
        <v>0</v>
      </c>
      <c r="O142" s="139">
        <f t="shared" si="36"/>
        <v>0</v>
      </c>
      <c r="Q142" s="174">
        <v>0</v>
      </c>
      <c r="R142" s="174">
        <v>0</v>
      </c>
      <c r="S142" s="174"/>
      <c r="T142" s="174"/>
      <c r="U142" s="174"/>
      <c r="V142" s="174">
        <v>0</v>
      </c>
      <c r="W142" s="140">
        <v>0</v>
      </c>
      <c r="X142" s="140">
        <f t="shared" si="37"/>
        <v>0</v>
      </c>
      <c r="Z142" s="172">
        <v>0</v>
      </c>
      <c r="AA142" s="172">
        <v>0</v>
      </c>
      <c r="AB142" s="172"/>
      <c r="AC142" s="172"/>
      <c r="AD142" s="172"/>
      <c r="AE142" s="172">
        <v>0</v>
      </c>
      <c r="AF142" s="172">
        <v>0</v>
      </c>
      <c r="AG142" s="172">
        <f t="shared" si="38"/>
        <v>0</v>
      </c>
      <c r="AI142" s="168">
        <f>IFERROR(VLOOKUP(B142,[2]rptBudgetaryBudgetCrossOrganiza!$A$1:$M$744,4,FALSE),"0")</f>
        <v>0</v>
      </c>
      <c r="AJ142" s="168">
        <f>IFERROR(VLOOKUP(B142,[2]rptBudgetaryBudgetCrossOrganiza!$A$1:$M$744,6,FALSE),"0")</f>
        <v>0</v>
      </c>
      <c r="AK142" s="170">
        <f t="shared" si="35"/>
        <v>0</v>
      </c>
      <c r="AL142" s="170">
        <f>IFERROR(VLOOKUP(B142,[3]rptBudgetaryBudgetCrossOrganiza!$A$11516:$O$12569,13,FALSE),"0")</f>
        <v>0</v>
      </c>
      <c r="AM142" s="170"/>
      <c r="AN142" s="170"/>
      <c r="AO142" s="170"/>
      <c r="AP142" s="170"/>
      <c r="AQ142" s="170">
        <f t="shared" si="39"/>
        <v>0</v>
      </c>
      <c r="AS142" s="140"/>
      <c r="AT142" s="140"/>
      <c r="AU142" s="140"/>
      <c r="AV142" s="140"/>
      <c r="AW142" s="140"/>
      <c r="AX142" s="140"/>
      <c r="AY142" s="140"/>
      <c r="AZ142" s="140">
        <f t="shared" si="40"/>
        <v>0</v>
      </c>
    </row>
    <row r="143" spans="1:52" x14ac:dyDescent="0.2">
      <c r="A143" s="190">
        <v>4</v>
      </c>
      <c r="B143" s="141" t="s">
        <v>331</v>
      </c>
      <c r="C143" s="148" t="str">
        <f t="shared" si="31"/>
        <v>07</v>
      </c>
      <c r="D143" s="148" t="str">
        <f t="shared" si="32"/>
        <v>00</v>
      </c>
      <c r="E143" s="148" t="str">
        <f t="shared" si="33"/>
        <v>170</v>
      </c>
      <c r="F143" s="141" t="str">
        <f t="shared" si="34"/>
        <v>5100.01</v>
      </c>
      <c r="G143" s="141" t="s">
        <v>98</v>
      </c>
      <c r="H143" s="163">
        <v>0</v>
      </c>
      <c r="I143" s="163">
        <v>0</v>
      </c>
      <c r="J143" s="163"/>
      <c r="K143" s="163"/>
      <c r="L143" s="163"/>
      <c r="M143" s="163">
        <v>0</v>
      </c>
      <c r="N143" s="139">
        <v>0</v>
      </c>
      <c r="O143" s="139">
        <f t="shared" si="36"/>
        <v>0</v>
      </c>
      <c r="Q143" s="174">
        <v>0</v>
      </c>
      <c r="R143" s="174">
        <v>0</v>
      </c>
      <c r="S143" s="174"/>
      <c r="T143" s="174"/>
      <c r="U143" s="174"/>
      <c r="V143" s="174">
        <v>0</v>
      </c>
      <c r="W143" s="140">
        <v>0</v>
      </c>
      <c r="X143" s="140">
        <f t="shared" si="37"/>
        <v>0</v>
      </c>
      <c r="Z143" s="172">
        <v>0</v>
      </c>
      <c r="AA143" s="172">
        <v>0</v>
      </c>
      <c r="AB143" s="172"/>
      <c r="AC143" s="172"/>
      <c r="AD143" s="172"/>
      <c r="AE143" s="172">
        <v>0</v>
      </c>
      <c r="AF143" s="172">
        <v>0</v>
      </c>
      <c r="AG143" s="172">
        <f t="shared" si="38"/>
        <v>0</v>
      </c>
      <c r="AI143" s="168">
        <f>IFERROR(VLOOKUP(B143,[2]rptBudgetaryBudgetCrossOrganiza!$A$1:$M$744,4,FALSE),"0")</f>
        <v>0</v>
      </c>
      <c r="AJ143" s="168">
        <f>IFERROR(VLOOKUP(B143,[2]rptBudgetaryBudgetCrossOrganiza!$A$1:$M$744,6,FALSE),"0")</f>
        <v>0</v>
      </c>
      <c r="AK143" s="170">
        <f t="shared" si="35"/>
        <v>0</v>
      </c>
      <c r="AL143" s="170">
        <f>IFERROR(VLOOKUP(B143,[3]rptBudgetaryBudgetCrossOrganiza!$A$11516:$O$12569,13,FALSE),"0")</f>
        <v>0</v>
      </c>
      <c r="AM143" s="170"/>
      <c r="AN143" s="170"/>
      <c r="AO143" s="170"/>
      <c r="AP143" s="170"/>
      <c r="AQ143" s="170">
        <f t="shared" si="39"/>
        <v>0</v>
      </c>
      <c r="AS143" s="140"/>
      <c r="AT143" s="140"/>
      <c r="AU143" s="140"/>
      <c r="AV143" s="140"/>
      <c r="AW143" s="140"/>
      <c r="AX143" s="140"/>
      <c r="AY143" s="140"/>
      <c r="AZ143" s="140">
        <f t="shared" si="40"/>
        <v>0</v>
      </c>
    </row>
    <row r="144" spans="1:52" x14ac:dyDescent="0.2">
      <c r="A144" s="190">
        <v>4</v>
      </c>
      <c r="B144" s="141" t="s">
        <v>332</v>
      </c>
      <c r="C144" s="148" t="str">
        <f t="shared" si="31"/>
        <v>07</v>
      </c>
      <c r="D144" s="148" t="str">
        <f t="shared" si="32"/>
        <v>00</v>
      </c>
      <c r="E144" s="148" t="str">
        <f t="shared" si="33"/>
        <v>170</v>
      </c>
      <c r="F144" s="141" t="str">
        <f t="shared" si="34"/>
        <v>5100.02</v>
      </c>
      <c r="G144" s="141" t="s">
        <v>99</v>
      </c>
      <c r="H144" s="163">
        <v>0</v>
      </c>
      <c r="I144" s="163">
        <v>0</v>
      </c>
      <c r="J144" s="163"/>
      <c r="K144" s="163"/>
      <c r="L144" s="163"/>
      <c r="M144" s="163">
        <v>0</v>
      </c>
      <c r="N144" s="139">
        <v>0</v>
      </c>
      <c r="O144" s="139">
        <f t="shared" si="36"/>
        <v>0</v>
      </c>
      <c r="Q144" s="174">
        <v>0</v>
      </c>
      <c r="R144" s="174">
        <v>0</v>
      </c>
      <c r="S144" s="174"/>
      <c r="T144" s="174"/>
      <c r="U144" s="174"/>
      <c r="V144" s="174">
        <v>0</v>
      </c>
      <c r="W144" s="140">
        <v>0</v>
      </c>
      <c r="X144" s="140">
        <f t="shared" si="37"/>
        <v>0</v>
      </c>
      <c r="Z144" s="172">
        <v>0</v>
      </c>
      <c r="AA144" s="172">
        <v>0</v>
      </c>
      <c r="AB144" s="172"/>
      <c r="AC144" s="172"/>
      <c r="AD144" s="172"/>
      <c r="AE144" s="172">
        <v>0</v>
      </c>
      <c r="AF144" s="172">
        <v>0</v>
      </c>
      <c r="AG144" s="172">
        <f t="shared" si="38"/>
        <v>0</v>
      </c>
      <c r="AI144" s="168">
        <f>IFERROR(VLOOKUP(B144,[2]rptBudgetaryBudgetCrossOrganiza!$A$1:$M$744,4,FALSE),"0")</f>
        <v>0</v>
      </c>
      <c r="AJ144" s="168">
        <f>IFERROR(VLOOKUP(B144,[2]rptBudgetaryBudgetCrossOrganiza!$A$1:$M$744,6,FALSE),"0")</f>
        <v>0</v>
      </c>
      <c r="AK144" s="170">
        <f t="shared" si="35"/>
        <v>0</v>
      </c>
      <c r="AL144" s="170">
        <f>IFERROR(VLOOKUP(B144,[3]rptBudgetaryBudgetCrossOrganiza!$A$11516:$O$12569,13,FALSE),"0")</f>
        <v>0</v>
      </c>
      <c r="AM144" s="170"/>
      <c r="AN144" s="170"/>
      <c r="AO144" s="170"/>
      <c r="AP144" s="170"/>
      <c r="AQ144" s="170">
        <f t="shared" si="39"/>
        <v>0</v>
      </c>
      <c r="AS144" s="140"/>
      <c r="AT144" s="140"/>
      <c r="AU144" s="140"/>
      <c r="AV144" s="140"/>
      <c r="AW144" s="140"/>
      <c r="AX144" s="140"/>
      <c r="AY144" s="140"/>
      <c r="AZ144" s="140">
        <f t="shared" si="40"/>
        <v>0</v>
      </c>
    </row>
    <row r="145" spans="1:52" x14ac:dyDescent="0.2">
      <c r="A145" s="190">
        <v>4</v>
      </c>
      <c r="B145" s="141" t="s">
        <v>333</v>
      </c>
      <c r="C145" s="148" t="str">
        <f t="shared" si="31"/>
        <v>07</v>
      </c>
      <c r="D145" s="148" t="str">
        <f t="shared" si="32"/>
        <v>00</v>
      </c>
      <c r="E145" s="148" t="str">
        <f t="shared" si="33"/>
        <v>170</v>
      </c>
      <c r="F145" s="141" t="str">
        <f t="shared" si="34"/>
        <v>5100.03</v>
      </c>
      <c r="G145" s="141" t="s">
        <v>100</v>
      </c>
      <c r="H145" s="163">
        <v>0</v>
      </c>
      <c r="I145" s="163">
        <v>0</v>
      </c>
      <c r="J145" s="163"/>
      <c r="K145" s="163"/>
      <c r="L145" s="163"/>
      <c r="M145" s="163">
        <v>0</v>
      </c>
      <c r="N145" s="139">
        <v>0</v>
      </c>
      <c r="O145" s="139">
        <f t="shared" si="36"/>
        <v>0</v>
      </c>
      <c r="Q145" s="174">
        <v>0</v>
      </c>
      <c r="R145" s="174">
        <v>0</v>
      </c>
      <c r="S145" s="174"/>
      <c r="T145" s="174"/>
      <c r="U145" s="174"/>
      <c r="V145" s="174">
        <v>0</v>
      </c>
      <c r="W145" s="140">
        <v>0</v>
      </c>
      <c r="X145" s="140">
        <f t="shared" si="37"/>
        <v>0</v>
      </c>
      <c r="Z145" s="172">
        <v>0</v>
      </c>
      <c r="AA145" s="172">
        <v>0</v>
      </c>
      <c r="AB145" s="172"/>
      <c r="AC145" s="172"/>
      <c r="AD145" s="172"/>
      <c r="AE145" s="172">
        <v>0</v>
      </c>
      <c r="AF145" s="172">
        <v>0</v>
      </c>
      <c r="AG145" s="172">
        <f t="shared" si="38"/>
        <v>0</v>
      </c>
      <c r="AI145" s="168">
        <f>IFERROR(VLOOKUP(B145,[2]rptBudgetaryBudgetCrossOrganiza!$A$1:$M$744,4,FALSE),"0")</f>
        <v>0</v>
      </c>
      <c r="AJ145" s="168">
        <f>IFERROR(VLOOKUP(B145,[2]rptBudgetaryBudgetCrossOrganiza!$A$1:$M$744,6,FALSE),"0")</f>
        <v>0</v>
      </c>
      <c r="AK145" s="170">
        <f t="shared" si="35"/>
        <v>0</v>
      </c>
      <c r="AL145" s="170">
        <f>IFERROR(VLOOKUP(B145,[3]rptBudgetaryBudgetCrossOrganiza!$A$11516:$O$12569,13,FALSE),"0")</f>
        <v>0</v>
      </c>
      <c r="AM145" s="170"/>
      <c r="AN145" s="170"/>
      <c r="AO145" s="170"/>
      <c r="AP145" s="170"/>
      <c r="AQ145" s="170">
        <f t="shared" si="39"/>
        <v>0</v>
      </c>
      <c r="AS145" s="140"/>
      <c r="AT145" s="140"/>
      <c r="AU145" s="140"/>
      <c r="AV145" s="140"/>
      <c r="AW145" s="140"/>
      <c r="AX145" s="140"/>
      <c r="AY145" s="140"/>
      <c r="AZ145" s="140">
        <f t="shared" si="40"/>
        <v>0</v>
      </c>
    </row>
    <row r="146" spans="1:52" x14ac:dyDescent="0.2">
      <c r="A146" s="190">
        <v>4</v>
      </c>
      <c r="B146" s="141" t="s">
        <v>334</v>
      </c>
      <c r="C146" s="148" t="str">
        <f t="shared" si="31"/>
        <v>07</v>
      </c>
      <c r="D146" s="148" t="str">
        <f t="shared" si="32"/>
        <v>00</v>
      </c>
      <c r="E146" s="148" t="str">
        <f t="shared" si="33"/>
        <v>170</v>
      </c>
      <c r="F146" s="141" t="str">
        <f t="shared" si="34"/>
        <v>5100.04</v>
      </c>
      <c r="G146" s="141" t="s">
        <v>101</v>
      </c>
      <c r="H146" s="163">
        <v>0</v>
      </c>
      <c r="I146" s="163">
        <v>0</v>
      </c>
      <c r="J146" s="163"/>
      <c r="K146" s="163"/>
      <c r="L146" s="163"/>
      <c r="M146" s="163">
        <v>0</v>
      </c>
      <c r="N146" s="139">
        <v>0</v>
      </c>
      <c r="O146" s="139">
        <f t="shared" si="36"/>
        <v>0</v>
      </c>
      <c r="Q146" s="174">
        <v>0</v>
      </c>
      <c r="R146" s="174">
        <v>0</v>
      </c>
      <c r="S146" s="174"/>
      <c r="T146" s="174"/>
      <c r="U146" s="174"/>
      <c r="V146" s="174">
        <v>0</v>
      </c>
      <c r="W146" s="140">
        <v>0</v>
      </c>
      <c r="X146" s="140">
        <f t="shared" si="37"/>
        <v>0</v>
      </c>
      <c r="Z146" s="172">
        <v>0</v>
      </c>
      <c r="AA146" s="172">
        <v>0</v>
      </c>
      <c r="AB146" s="172"/>
      <c r="AC146" s="172"/>
      <c r="AD146" s="172"/>
      <c r="AE146" s="172">
        <v>0</v>
      </c>
      <c r="AF146" s="172">
        <v>0</v>
      </c>
      <c r="AG146" s="172">
        <f t="shared" si="38"/>
        <v>0</v>
      </c>
      <c r="AI146" s="168">
        <f>IFERROR(VLOOKUP(B146,[2]rptBudgetaryBudgetCrossOrganiza!$A$1:$M$744,4,FALSE),"0")</f>
        <v>0</v>
      </c>
      <c r="AJ146" s="168">
        <f>IFERROR(VLOOKUP(B146,[2]rptBudgetaryBudgetCrossOrganiza!$A$1:$M$744,6,FALSE),"0")</f>
        <v>0</v>
      </c>
      <c r="AK146" s="170">
        <f t="shared" si="35"/>
        <v>0</v>
      </c>
      <c r="AL146" s="170">
        <f>IFERROR(VLOOKUP(B146,[3]rptBudgetaryBudgetCrossOrganiza!$A$11516:$O$12569,13,FALSE),"0")</f>
        <v>0</v>
      </c>
      <c r="AM146" s="170"/>
      <c r="AN146" s="170"/>
      <c r="AO146" s="170"/>
      <c r="AP146" s="170"/>
      <c r="AQ146" s="170">
        <f t="shared" si="39"/>
        <v>0</v>
      </c>
      <c r="AS146" s="140"/>
      <c r="AT146" s="140"/>
      <c r="AU146" s="140"/>
      <c r="AV146" s="140"/>
      <c r="AW146" s="140"/>
      <c r="AX146" s="140"/>
      <c r="AY146" s="140"/>
      <c r="AZ146" s="140">
        <f t="shared" si="40"/>
        <v>0</v>
      </c>
    </row>
    <row r="147" spans="1:52" x14ac:dyDescent="0.2">
      <c r="A147" s="190">
        <v>4</v>
      </c>
      <c r="B147" s="141" t="s">
        <v>335</v>
      </c>
      <c r="C147" s="148" t="str">
        <f t="shared" si="31"/>
        <v>07</v>
      </c>
      <c r="D147" s="148" t="str">
        <f t="shared" si="32"/>
        <v>00</v>
      </c>
      <c r="E147" s="148" t="str">
        <f t="shared" si="33"/>
        <v>170</v>
      </c>
      <c r="F147" s="141" t="str">
        <f t="shared" si="34"/>
        <v>5100.05</v>
      </c>
      <c r="G147" s="141" t="s">
        <v>102</v>
      </c>
      <c r="H147" s="163">
        <v>0</v>
      </c>
      <c r="I147" s="163">
        <v>0</v>
      </c>
      <c r="J147" s="163"/>
      <c r="K147" s="163"/>
      <c r="L147" s="163"/>
      <c r="M147" s="163">
        <v>0</v>
      </c>
      <c r="N147" s="139">
        <v>0</v>
      </c>
      <c r="O147" s="139">
        <f t="shared" si="36"/>
        <v>0</v>
      </c>
      <c r="Q147" s="174">
        <v>0</v>
      </c>
      <c r="R147" s="174">
        <v>0</v>
      </c>
      <c r="S147" s="174"/>
      <c r="T147" s="174"/>
      <c r="U147" s="174"/>
      <c r="V147" s="174">
        <v>0</v>
      </c>
      <c r="W147" s="140">
        <v>0</v>
      </c>
      <c r="X147" s="140">
        <f t="shared" si="37"/>
        <v>0</v>
      </c>
      <c r="Z147" s="172">
        <v>0</v>
      </c>
      <c r="AA147" s="172">
        <v>0</v>
      </c>
      <c r="AB147" s="172"/>
      <c r="AC147" s="172"/>
      <c r="AD147" s="172"/>
      <c r="AE147" s="172">
        <v>0</v>
      </c>
      <c r="AF147" s="172">
        <v>0</v>
      </c>
      <c r="AG147" s="172">
        <f t="shared" si="38"/>
        <v>0</v>
      </c>
      <c r="AI147" s="168">
        <f>IFERROR(VLOOKUP(B147,[2]rptBudgetaryBudgetCrossOrganiza!$A$1:$M$744,4,FALSE),"0")</f>
        <v>0</v>
      </c>
      <c r="AJ147" s="168">
        <f>IFERROR(VLOOKUP(B147,[2]rptBudgetaryBudgetCrossOrganiza!$A$1:$M$744,6,FALSE),"0")</f>
        <v>0</v>
      </c>
      <c r="AK147" s="170">
        <f t="shared" si="35"/>
        <v>0</v>
      </c>
      <c r="AL147" s="170">
        <f>IFERROR(VLOOKUP(B147,[3]rptBudgetaryBudgetCrossOrganiza!$A$11516:$O$12569,13,FALSE),"0")</f>
        <v>0</v>
      </c>
      <c r="AM147" s="170"/>
      <c r="AN147" s="170"/>
      <c r="AO147" s="170"/>
      <c r="AP147" s="170"/>
      <c r="AQ147" s="170">
        <f t="shared" si="39"/>
        <v>0</v>
      </c>
      <c r="AS147" s="140"/>
      <c r="AT147" s="140"/>
      <c r="AU147" s="140"/>
      <c r="AV147" s="140"/>
      <c r="AW147" s="140"/>
      <c r="AX147" s="140"/>
      <c r="AY147" s="140"/>
      <c r="AZ147" s="140">
        <f t="shared" si="40"/>
        <v>0</v>
      </c>
    </row>
    <row r="148" spans="1:52" x14ac:dyDescent="0.2">
      <c r="A148" s="190">
        <v>4</v>
      </c>
      <c r="B148" s="141" t="s">
        <v>336</v>
      </c>
      <c r="C148" s="148" t="str">
        <f t="shared" si="31"/>
        <v>07</v>
      </c>
      <c r="D148" s="148" t="str">
        <f t="shared" si="32"/>
        <v>00</v>
      </c>
      <c r="E148" s="148" t="str">
        <f t="shared" si="33"/>
        <v>170</v>
      </c>
      <c r="F148" s="141" t="str">
        <f t="shared" si="34"/>
        <v>5100.06</v>
      </c>
      <c r="G148" s="141" t="s">
        <v>103</v>
      </c>
      <c r="H148" s="163">
        <v>0</v>
      </c>
      <c r="I148" s="163">
        <v>0</v>
      </c>
      <c r="J148" s="163"/>
      <c r="K148" s="163"/>
      <c r="L148" s="163"/>
      <c r="M148" s="163">
        <v>0</v>
      </c>
      <c r="N148" s="139">
        <v>0</v>
      </c>
      <c r="O148" s="139">
        <f t="shared" si="36"/>
        <v>0</v>
      </c>
      <c r="Q148" s="174">
        <v>0</v>
      </c>
      <c r="R148" s="174">
        <v>0</v>
      </c>
      <c r="S148" s="174"/>
      <c r="T148" s="174"/>
      <c r="U148" s="174"/>
      <c r="V148" s="174">
        <v>0</v>
      </c>
      <c r="W148" s="140">
        <v>0</v>
      </c>
      <c r="X148" s="140">
        <f t="shared" si="37"/>
        <v>0</v>
      </c>
      <c r="Z148" s="172">
        <v>0</v>
      </c>
      <c r="AA148" s="172">
        <v>0</v>
      </c>
      <c r="AB148" s="172"/>
      <c r="AC148" s="172"/>
      <c r="AD148" s="172"/>
      <c r="AE148" s="172">
        <v>0</v>
      </c>
      <c r="AF148" s="172">
        <v>0</v>
      </c>
      <c r="AG148" s="172">
        <f t="shared" si="38"/>
        <v>0</v>
      </c>
      <c r="AI148" s="168">
        <f>IFERROR(VLOOKUP(B148,[2]rptBudgetaryBudgetCrossOrganiza!$A$1:$M$744,4,FALSE),"0")</f>
        <v>0</v>
      </c>
      <c r="AJ148" s="168">
        <f>IFERROR(VLOOKUP(B148,[2]rptBudgetaryBudgetCrossOrganiza!$A$1:$M$744,6,FALSE),"0")</f>
        <v>0</v>
      </c>
      <c r="AK148" s="170">
        <f t="shared" si="35"/>
        <v>0</v>
      </c>
      <c r="AL148" s="170">
        <f>IFERROR(VLOOKUP(B148,[3]rptBudgetaryBudgetCrossOrganiza!$A$11516:$O$12569,13,FALSE),"0")</f>
        <v>0</v>
      </c>
      <c r="AM148" s="170"/>
      <c r="AN148" s="170"/>
      <c r="AO148" s="170"/>
      <c r="AP148" s="170"/>
      <c r="AQ148" s="170">
        <f t="shared" si="39"/>
        <v>0</v>
      </c>
      <c r="AS148" s="140"/>
      <c r="AT148" s="140"/>
      <c r="AU148" s="140"/>
      <c r="AV148" s="140"/>
      <c r="AW148" s="140"/>
      <c r="AX148" s="140"/>
      <c r="AY148" s="140"/>
      <c r="AZ148" s="140">
        <f t="shared" si="40"/>
        <v>0</v>
      </c>
    </row>
    <row r="149" spans="1:52" x14ac:dyDescent="0.2">
      <c r="A149" s="190">
        <v>4</v>
      </c>
      <c r="B149" s="141" t="s">
        <v>337</v>
      </c>
      <c r="C149" s="148" t="str">
        <f t="shared" si="31"/>
        <v>07</v>
      </c>
      <c r="D149" s="148" t="str">
        <f t="shared" si="32"/>
        <v>00</v>
      </c>
      <c r="E149" s="148" t="str">
        <f t="shared" si="33"/>
        <v>170</v>
      </c>
      <c r="F149" s="141" t="str">
        <f t="shared" si="34"/>
        <v>5100.07</v>
      </c>
      <c r="G149" s="141" t="s">
        <v>104</v>
      </c>
      <c r="H149" s="163">
        <v>0</v>
      </c>
      <c r="I149" s="163">
        <v>0</v>
      </c>
      <c r="J149" s="163"/>
      <c r="K149" s="163"/>
      <c r="L149" s="163"/>
      <c r="M149" s="163">
        <v>0</v>
      </c>
      <c r="N149" s="139">
        <v>0</v>
      </c>
      <c r="O149" s="139">
        <f t="shared" si="36"/>
        <v>0</v>
      </c>
      <c r="Q149" s="174">
        <v>0</v>
      </c>
      <c r="R149" s="174">
        <v>0</v>
      </c>
      <c r="S149" s="174"/>
      <c r="T149" s="174"/>
      <c r="U149" s="174"/>
      <c r="V149" s="174">
        <v>0</v>
      </c>
      <c r="W149" s="140">
        <v>0</v>
      </c>
      <c r="X149" s="140">
        <f t="shared" si="37"/>
        <v>0</v>
      </c>
      <c r="Z149" s="172">
        <v>0</v>
      </c>
      <c r="AA149" s="172">
        <v>0</v>
      </c>
      <c r="AB149" s="172"/>
      <c r="AC149" s="172"/>
      <c r="AD149" s="172"/>
      <c r="AE149" s="172">
        <v>0</v>
      </c>
      <c r="AF149" s="172">
        <v>0</v>
      </c>
      <c r="AG149" s="172">
        <f t="shared" si="38"/>
        <v>0</v>
      </c>
      <c r="AI149" s="168">
        <f>IFERROR(VLOOKUP(B149,[2]rptBudgetaryBudgetCrossOrganiza!$A$1:$M$744,4,FALSE),"0")</f>
        <v>0</v>
      </c>
      <c r="AJ149" s="168">
        <f>IFERROR(VLOOKUP(B149,[2]rptBudgetaryBudgetCrossOrganiza!$A$1:$M$744,6,FALSE),"0")</f>
        <v>0</v>
      </c>
      <c r="AK149" s="170">
        <f t="shared" si="35"/>
        <v>0</v>
      </c>
      <c r="AL149" s="170">
        <f>IFERROR(VLOOKUP(B149,[3]rptBudgetaryBudgetCrossOrganiza!$A$11516:$O$12569,13,FALSE),"0")</f>
        <v>0</v>
      </c>
      <c r="AM149" s="170"/>
      <c r="AN149" s="170"/>
      <c r="AO149" s="170"/>
      <c r="AP149" s="170"/>
      <c r="AQ149" s="170">
        <f t="shared" si="39"/>
        <v>0</v>
      </c>
      <c r="AS149" s="140"/>
      <c r="AT149" s="140"/>
      <c r="AU149" s="140"/>
      <c r="AV149" s="140"/>
      <c r="AW149" s="140"/>
      <c r="AX149" s="140"/>
      <c r="AY149" s="140"/>
      <c r="AZ149" s="140">
        <f t="shared" si="40"/>
        <v>0</v>
      </c>
    </row>
    <row r="150" spans="1:52" x14ac:dyDescent="0.2">
      <c r="A150" s="190">
        <v>4</v>
      </c>
      <c r="B150" s="141" t="s">
        <v>338</v>
      </c>
      <c r="C150" s="148" t="str">
        <f t="shared" si="31"/>
        <v>07</v>
      </c>
      <c r="D150" s="148" t="str">
        <f t="shared" si="32"/>
        <v>00</v>
      </c>
      <c r="E150" s="148" t="str">
        <f t="shared" si="33"/>
        <v>170</v>
      </c>
      <c r="F150" s="141" t="str">
        <f t="shared" si="34"/>
        <v>5100.08</v>
      </c>
      <c r="G150" s="141" t="s">
        <v>105</v>
      </c>
      <c r="H150" s="163">
        <v>0</v>
      </c>
      <c r="I150" s="163">
        <v>0</v>
      </c>
      <c r="J150" s="163"/>
      <c r="K150" s="163"/>
      <c r="L150" s="163"/>
      <c r="M150" s="163">
        <v>0</v>
      </c>
      <c r="N150" s="139">
        <v>0</v>
      </c>
      <c r="O150" s="139">
        <f t="shared" si="36"/>
        <v>0</v>
      </c>
      <c r="Q150" s="174">
        <v>0</v>
      </c>
      <c r="R150" s="174">
        <v>0</v>
      </c>
      <c r="S150" s="174"/>
      <c r="T150" s="174"/>
      <c r="U150" s="174"/>
      <c r="V150" s="174">
        <v>0</v>
      </c>
      <c r="W150" s="140">
        <v>0</v>
      </c>
      <c r="X150" s="140">
        <f t="shared" si="37"/>
        <v>0</v>
      </c>
      <c r="Z150" s="172">
        <v>0</v>
      </c>
      <c r="AA150" s="172">
        <v>0</v>
      </c>
      <c r="AB150" s="172"/>
      <c r="AC150" s="172"/>
      <c r="AD150" s="172"/>
      <c r="AE150" s="172">
        <v>0</v>
      </c>
      <c r="AF150" s="172">
        <v>0</v>
      </c>
      <c r="AG150" s="172">
        <f t="shared" si="38"/>
        <v>0</v>
      </c>
      <c r="AI150" s="168">
        <f>IFERROR(VLOOKUP(B150,[2]rptBudgetaryBudgetCrossOrganiza!$A$1:$M$744,4,FALSE),"0")</f>
        <v>0</v>
      </c>
      <c r="AJ150" s="168">
        <f>IFERROR(VLOOKUP(B150,[2]rptBudgetaryBudgetCrossOrganiza!$A$1:$M$744,6,FALSE),"0")</f>
        <v>0</v>
      </c>
      <c r="AK150" s="170">
        <f t="shared" si="35"/>
        <v>0</v>
      </c>
      <c r="AL150" s="170">
        <f>IFERROR(VLOOKUP(B150,[3]rptBudgetaryBudgetCrossOrganiza!$A$11516:$O$12569,13,FALSE),"0")</f>
        <v>0</v>
      </c>
      <c r="AM150" s="170"/>
      <c r="AN150" s="170"/>
      <c r="AO150" s="170"/>
      <c r="AP150" s="170"/>
      <c r="AQ150" s="170">
        <f t="shared" si="39"/>
        <v>0</v>
      </c>
      <c r="AS150" s="140"/>
      <c r="AT150" s="140"/>
      <c r="AU150" s="140"/>
      <c r="AV150" s="140"/>
      <c r="AW150" s="140"/>
      <c r="AX150" s="140"/>
      <c r="AY150" s="140"/>
      <c r="AZ150" s="140">
        <f t="shared" si="40"/>
        <v>0</v>
      </c>
    </row>
    <row r="151" spans="1:52" x14ac:dyDescent="0.2">
      <c r="A151" s="190">
        <v>4</v>
      </c>
      <c r="B151" s="141" t="s">
        <v>339</v>
      </c>
      <c r="C151" s="148" t="str">
        <f t="shared" si="31"/>
        <v>07</v>
      </c>
      <c r="D151" s="148" t="str">
        <f t="shared" si="32"/>
        <v>00</v>
      </c>
      <c r="E151" s="148" t="str">
        <f t="shared" si="33"/>
        <v>170</v>
      </c>
      <c r="F151" s="141" t="str">
        <f t="shared" si="34"/>
        <v>5100.09</v>
      </c>
      <c r="G151" s="141" t="s">
        <v>106</v>
      </c>
      <c r="H151" s="163">
        <v>0</v>
      </c>
      <c r="I151" s="163">
        <v>0</v>
      </c>
      <c r="J151" s="163"/>
      <c r="K151" s="163"/>
      <c r="L151" s="163"/>
      <c r="M151" s="163">
        <v>0</v>
      </c>
      <c r="N151" s="139">
        <v>0</v>
      </c>
      <c r="O151" s="139">
        <f t="shared" si="36"/>
        <v>0</v>
      </c>
      <c r="Q151" s="174">
        <v>0</v>
      </c>
      <c r="R151" s="174">
        <v>0</v>
      </c>
      <c r="S151" s="174"/>
      <c r="T151" s="174"/>
      <c r="U151" s="174"/>
      <c r="V151" s="174">
        <v>0</v>
      </c>
      <c r="W151" s="140">
        <v>0</v>
      </c>
      <c r="X151" s="140">
        <f t="shared" si="37"/>
        <v>0</v>
      </c>
      <c r="Z151" s="172">
        <v>0</v>
      </c>
      <c r="AA151" s="172">
        <v>0</v>
      </c>
      <c r="AB151" s="172"/>
      <c r="AC151" s="172"/>
      <c r="AD151" s="172"/>
      <c r="AE151" s="172">
        <v>0</v>
      </c>
      <c r="AF151" s="172">
        <v>0</v>
      </c>
      <c r="AG151" s="172">
        <f t="shared" si="38"/>
        <v>0</v>
      </c>
      <c r="AI151" s="168">
        <f>IFERROR(VLOOKUP(B151,[2]rptBudgetaryBudgetCrossOrganiza!$A$1:$M$744,4,FALSE),"0")</f>
        <v>0</v>
      </c>
      <c r="AJ151" s="168">
        <f>IFERROR(VLOOKUP(B151,[2]rptBudgetaryBudgetCrossOrganiza!$A$1:$M$744,6,FALSE),"0")</f>
        <v>0</v>
      </c>
      <c r="AK151" s="170">
        <f t="shared" si="35"/>
        <v>0</v>
      </c>
      <c r="AL151" s="170">
        <f>IFERROR(VLOOKUP(B151,[3]rptBudgetaryBudgetCrossOrganiza!$A$11516:$O$12569,13,FALSE),"0")</f>
        <v>0</v>
      </c>
      <c r="AM151" s="170"/>
      <c r="AN151" s="170"/>
      <c r="AO151" s="170"/>
      <c r="AP151" s="170"/>
      <c r="AQ151" s="170">
        <f t="shared" si="39"/>
        <v>0</v>
      </c>
      <c r="AS151" s="140"/>
      <c r="AT151" s="140"/>
      <c r="AU151" s="140"/>
      <c r="AV151" s="140"/>
      <c r="AW151" s="140"/>
      <c r="AX151" s="140"/>
      <c r="AY151" s="140"/>
      <c r="AZ151" s="140">
        <f t="shared" si="40"/>
        <v>0</v>
      </c>
    </row>
    <row r="152" spans="1:52" x14ac:dyDescent="0.2">
      <c r="A152" s="190">
        <v>4</v>
      </c>
      <c r="B152" s="141" t="s">
        <v>340</v>
      </c>
      <c r="C152" s="148" t="str">
        <f t="shared" si="31"/>
        <v>07</v>
      </c>
      <c r="D152" s="148" t="str">
        <f t="shared" si="32"/>
        <v>00</v>
      </c>
      <c r="E152" s="148" t="str">
        <f t="shared" si="33"/>
        <v>170</v>
      </c>
      <c r="F152" s="141" t="str">
        <f t="shared" si="34"/>
        <v>5100.10</v>
      </c>
      <c r="G152" s="141" t="s">
        <v>107</v>
      </c>
      <c r="H152" s="163">
        <v>0</v>
      </c>
      <c r="I152" s="163">
        <v>0</v>
      </c>
      <c r="J152" s="163"/>
      <c r="K152" s="163"/>
      <c r="L152" s="163"/>
      <c r="M152" s="163">
        <v>0</v>
      </c>
      <c r="N152" s="139">
        <v>0</v>
      </c>
      <c r="O152" s="139">
        <f t="shared" si="36"/>
        <v>0</v>
      </c>
      <c r="Q152" s="174">
        <v>0</v>
      </c>
      <c r="R152" s="174">
        <v>0</v>
      </c>
      <c r="S152" s="174"/>
      <c r="T152" s="174"/>
      <c r="U152" s="174"/>
      <c r="V152" s="174">
        <v>0</v>
      </c>
      <c r="W152" s="140">
        <v>0</v>
      </c>
      <c r="X152" s="140">
        <f t="shared" si="37"/>
        <v>0</v>
      </c>
      <c r="Z152" s="172">
        <v>0</v>
      </c>
      <c r="AA152" s="172">
        <v>0</v>
      </c>
      <c r="AB152" s="172"/>
      <c r="AC152" s="172"/>
      <c r="AD152" s="172"/>
      <c r="AE152" s="172">
        <v>0</v>
      </c>
      <c r="AF152" s="172">
        <v>0</v>
      </c>
      <c r="AG152" s="172">
        <f t="shared" si="38"/>
        <v>0</v>
      </c>
      <c r="AI152" s="168">
        <f>IFERROR(VLOOKUP(B152,[2]rptBudgetaryBudgetCrossOrganiza!$A$1:$M$744,4,FALSE),"0")</f>
        <v>0</v>
      </c>
      <c r="AJ152" s="168">
        <f>IFERROR(VLOOKUP(B152,[2]rptBudgetaryBudgetCrossOrganiza!$A$1:$M$744,6,FALSE),"0")</f>
        <v>0</v>
      </c>
      <c r="AK152" s="170">
        <f t="shared" si="35"/>
        <v>0</v>
      </c>
      <c r="AL152" s="170">
        <f>IFERROR(VLOOKUP(B152,[3]rptBudgetaryBudgetCrossOrganiza!$A$11516:$O$12569,13,FALSE),"0")</f>
        <v>0</v>
      </c>
      <c r="AM152" s="170"/>
      <c r="AN152" s="170"/>
      <c r="AO152" s="170"/>
      <c r="AP152" s="170"/>
      <c r="AQ152" s="170">
        <f t="shared" si="39"/>
        <v>0</v>
      </c>
      <c r="AS152" s="140"/>
      <c r="AT152" s="140"/>
      <c r="AU152" s="140"/>
      <c r="AV152" s="140"/>
      <c r="AW152" s="140"/>
      <c r="AX152" s="140"/>
      <c r="AY152" s="140"/>
      <c r="AZ152" s="140">
        <f t="shared" si="40"/>
        <v>0</v>
      </c>
    </row>
    <row r="153" spans="1:52" x14ac:dyDescent="0.2">
      <c r="A153" s="190">
        <v>4</v>
      </c>
      <c r="B153" s="141" t="s">
        <v>341</v>
      </c>
      <c r="C153" s="148" t="str">
        <f t="shared" si="31"/>
        <v>07</v>
      </c>
      <c r="D153" s="148" t="str">
        <f t="shared" si="32"/>
        <v>00</v>
      </c>
      <c r="E153" s="148" t="str">
        <f t="shared" si="33"/>
        <v>170</v>
      </c>
      <c r="F153" s="141" t="str">
        <f t="shared" si="34"/>
        <v>5100.11</v>
      </c>
      <c r="G153" s="141" t="s">
        <v>108</v>
      </c>
      <c r="H153" s="163">
        <v>0</v>
      </c>
      <c r="I153" s="163">
        <v>0</v>
      </c>
      <c r="J153" s="163"/>
      <c r="K153" s="163"/>
      <c r="L153" s="163"/>
      <c r="M153" s="163">
        <v>0</v>
      </c>
      <c r="N153" s="139">
        <v>0</v>
      </c>
      <c r="O153" s="139">
        <f t="shared" si="36"/>
        <v>0</v>
      </c>
      <c r="Q153" s="174">
        <v>0</v>
      </c>
      <c r="R153" s="174">
        <v>0</v>
      </c>
      <c r="S153" s="174"/>
      <c r="T153" s="174"/>
      <c r="U153" s="174"/>
      <c r="V153" s="174">
        <v>0</v>
      </c>
      <c r="W153" s="140">
        <v>0</v>
      </c>
      <c r="X153" s="140">
        <f t="shared" si="37"/>
        <v>0</v>
      </c>
      <c r="Z153" s="172">
        <v>0</v>
      </c>
      <c r="AA153" s="172">
        <v>0</v>
      </c>
      <c r="AB153" s="172"/>
      <c r="AC153" s="172"/>
      <c r="AD153" s="172"/>
      <c r="AE153" s="172">
        <v>0</v>
      </c>
      <c r="AF153" s="172">
        <v>0</v>
      </c>
      <c r="AG153" s="172">
        <f t="shared" si="38"/>
        <v>0</v>
      </c>
      <c r="AI153" s="168">
        <f>IFERROR(VLOOKUP(B153,[2]rptBudgetaryBudgetCrossOrganiza!$A$1:$M$744,4,FALSE),"0")</f>
        <v>0</v>
      </c>
      <c r="AJ153" s="168">
        <f>IFERROR(VLOOKUP(B153,[2]rptBudgetaryBudgetCrossOrganiza!$A$1:$M$744,6,FALSE),"0")</f>
        <v>0</v>
      </c>
      <c r="AK153" s="170">
        <f t="shared" si="35"/>
        <v>0</v>
      </c>
      <c r="AL153" s="170">
        <f>IFERROR(VLOOKUP(B153,[3]rptBudgetaryBudgetCrossOrganiza!$A$11516:$O$12569,13,FALSE),"0")</f>
        <v>0</v>
      </c>
      <c r="AM153" s="170"/>
      <c r="AN153" s="170"/>
      <c r="AO153" s="170"/>
      <c r="AP153" s="170"/>
      <c r="AQ153" s="170">
        <f t="shared" si="39"/>
        <v>0</v>
      </c>
      <c r="AS153" s="140"/>
      <c r="AT153" s="140"/>
      <c r="AU153" s="140"/>
      <c r="AV153" s="140"/>
      <c r="AW153" s="140"/>
      <c r="AX153" s="140"/>
      <c r="AY153" s="140"/>
      <c r="AZ153" s="140">
        <f t="shared" si="40"/>
        <v>0</v>
      </c>
    </row>
    <row r="154" spans="1:52" x14ac:dyDescent="0.2">
      <c r="A154" s="190">
        <v>4</v>
      </c>
      <c r="B154" s="141" t="s">
        <v>342</v>
      </c>
      <c r="C154" s="148" t="str">
        <f t="shared" si="31"/>
        <v>07</v>
      </c>
      <c r="D154" s="148" t="str">
        <f t="shared" si="32"/>
        <v>00</v>
      </c>
      <c r="E154" s="148" t="str">
        <f t="shared" si="33"/>
        <v>170</v>
      </c>
      <c r="F154" s="141" t="str">
        <f t="shared" si="34"/>
        <v>5100.12</v>
      </c>
      <c r="G154" s="141" t="s">
        <v>109</v>
      </c>
      <c r="H154" s="163">
        <v>0</v>
      </c>
      <c r="I154" s="163">
        <v>0</v>
      </c>
      <c r="J154" s="163"/>
      <c r="K154" s="163"/>
      <c r="L154" s="163"/>
      <c r="M154" s="163">
        <v>0</v>
      </c>
      <c r="N154" s="139">
        <v>0</v>
      </c>
      <c r="O154" s="139">
        <f t="shared" si="36"/>
        <v>0</v>
      </c>
      <c r="Q154" s="174">
        <v>0</v>
      </c>
      <c r="R154" s="174">
        <v>0</v>
      </c>
      <c r="S154" s="174"/>
      <c r="T154" s="174"/>
      <c r="U154" s="174"/>
      <c r="V154" s="174">
        <v>0</v>
      </c>
      <c r="W154" s="140">
        <v>0</v>
      </c>
      <c r="X154" s="140">
        <f t="shared" si="37"/>
        <v>0</v>
      </c>
      <c r="Z154" s="172">
        <v>0</v>
      </c>
      <c r="AA154" s="172">
        <v>0</v>
      </c>
      <c r="AB154" s="172"/>
      <c r="AC154" s="172"/>
      <c r="AD154" s="172"/>
      <c r="AE154" s="172">
        <v>0</v>
      </c>
      <c r="AF154" s="172">
        <v>0</v>
      </c>
      <c r="AG154" s="172">
        <f t="shared" si="38"/>
        <v>0</v>
      </c>
      <c r="AI154" s="168">
        <f>IFERROR(VLOOKUP(B154,[2]rptBudgetaryBudgetCrossOrganiza!$A$1:$M$744,4,FALSE),"0")</f>
        <v>0</v>
      </c>
      <c r="AJ154" s="168">
        <f>IFERROR(VLOOKUP(B154,[2]rptBudgetaryBudgetCrossOrganiza!$A$1:$M$744,6,FALSE),"0")</f>
        <v>0</v>
      </c>
      <c r="AK154" s="170">
        <f t="shared" si="35"/>
        <v>0</v>
      </c>
      <c r="AL154" s="170">
        <f>IFERROR(VLOOKUP(B154,[3]rptBudgetaryBudgetCrossOrganiza!$A$11516:$O$12569,13,FALSE),"0")</f>
        <v>0</v>
      </c>
      <c r="AM154" s="170"/>
      <c r="AN154" s="170"/>
      <c r="AO154" s="170"/>
      <c r="AP154" s="170"/>
      <c r="AQ154" s="170">
        <f t="shared" si="39"/>
        <v>0</v>
      </c>
      <c r="AS154" s="140"/>
      <c r="AT154" s="140"/>
      <c r="AU154" s="140"/>
      <c r="AV154" s="140"/>
      <c r="AW154" s="140"/>
      <c r="AX154" s="140"/>
      <c r="AY154" s="140"/>
      <c r="AZ154" s="140">
        <f t="shared" si="40"/>
        <v>0</v>
      </c>
    </row>
    <row r="155" spans="1:52" x14ac:dyDescent="0.2">
      <c r="A155" s="190">
        <v>4</v>
      </c>
      <c r="B155" s="141" t="s">
        <v>343</v>
      </c>
      <c r="C155" s="148" t="str">
        <f t="shared" si="31"/>
        <v>07</v>
      </c>
      <c r="D155" s="148" t="str">
        <f t="shared" si="32"/>
        <v>00</v>
      </c>
      <c r="E155" s="148" t="str">
        <f t="shared" si="33"/>
        <v>170</v>
      </c>
      <c r="F155" s="141" t="str">
        <f t="shared" si="34"/>
        <v>5100.13</v>
      </c>
      <c r="G155" s="141" t="s">
        <v>110</v>
      </c>
      <c r="H155" s="163">
        <v>0</v>
      </c>
      <c r="I155" s="163">
        <v>0</v>
      </c>
      <c r="J155" s="163"/>
      <c r="K155" s="163"/>
      <c r="L155" s="163"/>
      <c r="M155" s="163">
        <v>0</v>
      </c>
      <c r="N155" s="139">
        <v>0</v>
      </c>
      <c r="O155" s="139">
        <f t="shared" si="36"/>
        <v>0</v>
      </c>
      <c r="Q155" s="174">
        <v>0</v>
      </c>
      <c r="R155" s="174">
        <v>0</v>
      </c>
      <c r="S155" s="174"/>
      <c r="T155" s="174"/>
      <c r="U155" s="174"/>
      <c r="V155" s="174">
        <v>0</v>
      </c>
      <c r="W155" s="140">
        <v>0</v>
      </c>
      <c r="X155" s="140">
        <f t="shared" si="37"/>
        <v>0</v>
      </c>
      <c r="Z155" s="172">
        <v>0</v>
      </c>
      <c r="AA155" s="172">
        <v>0</v>
      </c>
      <c r="AB155" s="172"/>
      <c r="AC155" s="172"/>
      <c r="AD155" s="172"/>
      <c r="AE155" s="172">
        <v>0</v>
      </c>
      <c r="AF155" s="172">
        <v>0</v>
      </c>
      <c r="AG155" s="172">
        <f t="shared" si="38"/>
        <v>0</v>
      </c>
      <c r="AI155" s="168">
        <f>IFERROR(VLOOKUP(B155,[2]rptBudgetaryBudgetCrossOrganiza!$A$1:$M$744,4,FALSE),"0")</f>
        <v>0</v>
      </c>
      <c r="AJ155" s="168">
        <f>IFERROR(VLOOKUP(B155,[2]rptBudgetaryBudgetCrossOrganiza!$A$1:$M$744,6,FALSE),"0")</f>
        <v>0</v>
      </c>
      <c r="AK155" s="170">
        <f t="shared" si="35"/>
        <v>0</v>
      </c>
      <c r="AL155" s="170">
        <f>IFERROR(VLOOKUP(B155,[3]rptBudgetaryBudgetCrossOrganiza!$A$11516:$O$12569,13,FALSE),"0")</f>
        <v>0</v>
      </c>
      <c r="AM155" s="170"/>
      <c r="AN155" s="170"/>
      <c r="AO155" s="170"/>
      <c r="AP155" s="170"/>
      <c r="AQ155" s="170">
        <f t="shared" si="39"/>
        <v>0</v>
      </c>
      <c r="AS155" s="140"/>
      <c r="AT155" s="140"/>
      <c r="AU155" s="140"/>
      <c r="AV155" s="140"/>
      <c r="AW155" s="140"/>
      <c r="AX155" s="140"/>
      <c r="AY155" s="140"/>
      <c r="AZ155" s="140">
        <f t="shared" si="40"/>
        <v>0</v>
      </c>
    </row>
    <row r="156" spans="1:52" x14ac:dyDescent="0.2">
      <c r="A156" s="190">
        <v>4</v>
      </c>
      <c r="B156" s="141" t="s">
        <v>344</v>
      </c>
      <c r="C156" s="148" t="str">
        <f t="shared" si="31"/>
        <v>07</v>
      </c>
      <c r="D156" s="148" t="str">
        <f t="shared" si="32"/>
        <v>00</v>
      </c>
      <c r="E156" s="148" t="str">
        <f t="shared" si="33"/>
        <v>170</v>
      </c>
      <c r="F156" s="141" t="str">
        <f t="shared" si="34"/>
        <v>5100.14</v>
      </c>
      <c r="G156" s="141" t="s">
        <v>111</v>
      </c>
      <c r="H156" s="163">
        <v>0</v>
      </c>
      <c r="I156" s="163">
        <v>0</v>
      </c>
      <c r="J156" s="163"/>
      <c r="K156" s="163"/>
      <c r="L156" s="163"/>
      <c r="M156" s="163">
        <v>0</v>
      </c>
      <c r="N156" s="139">
        <v>0</v>
      </c>
      <c r="O156" s="139">
        <f t="shared" si="36"/>
        <v>0</v>
      </c>
      <c r="Q156" s="174">
        <v>0</v>
      </c>
      <c r="R156" s="174">
        <v>0</v>
      </c>
      <c r="S156" s="174"/>
      <c r="T156" s="174"/>
      <c r="U156" s="174"/>
      <c r="V156" s="174">
        <v>0</v>
      </c>
      <c r="W156" s="140">
        <v>0</v>
      </c>
      <c r="X156" s="140">
        <f t="shared" si="37"/>
        <v>0</v>
      </c>
      <c r="Z156" s="172">
        <v>0</v>
      </c>
      <c r="AA156" s="172">
        <v>0</v>
      </c>
      <c r="AB156" s="172"/>
      <c r="AC156" s="172"/>
      <c r="AD156" s="172"/>
      <c r="AE156" s="172">
        <v>0</v>
      </c>
      <c r="AF156" s="172">
        <v>0</v>
      </c>
      <c r="AG156" s="172">
        <f t="shared" si="38"/>
        <v>0</v>
      </c>
      <c r="AI156" s="168">
        <f>IFERROR(VLOOKUP(B156,[2]rptBudgetaryBudgetCrossOrganiza!$A$1:$M$744,4,FALSE),"0")</f>
        <v>0</v>
      </c>
      <c r="AJ156" s="168">
        <f>IFERROR(VLOOKUP(B156,[2]rptBudgetaryBudgetCrossOrganiza!$A$1:$M$744,6,FALSE),"0")</f>
        <v>0</v>
      </c>
      <c r="AK156" s="170">
        <f t="shared" si="35"/>
        <v>0</v>
      </c>
      <c r="AL156" s="170">
        <f>IFERROR(VLOOKUP(B156,[3]rptBudgetaryBudgetCrossOrganiza!$A$11516:$O$12569,13,FALSE),"0")</f>
        <v>0</v>
      </c>
      <c r="AM156" s="170"/>
      <c r="AN156" s="170"/>
      <c r="AO156" s="170"/>
      <c r="AP156" s="170"/>
      <c r="AQ156" s="170">
        <f t="shared" si="39"/>
        <v>0</v>
      </c>
      <c r="AS156" s="140"/>
      <c r="AT156" s="140"/>
      <c r="AU156" s="140"/>
      <c r="AV156" s="140"/>
      <c r="AW156" s="140"/>
      <c r="AX156" s="140"/>
      <c r="AY156" s="140"/>
      <c r="AZ156" s="140">
        <f t="shared" si="40"/>
        <v>0</v>
      </c>
    </row>
    <row r="157" spans="1:52" x14ac:dyDescent="0.2">
      <c r="A157" s="190">
        <v>4</v>
      </c>
      <c r="B157" s="141" t="s">
        <v>345</v>
      </c>
      <c r="C157" s="148" t="str">
        <f t="shared" si="31"/>
        <v>07</v>
      </c>
      <c r="D157" s="148" t="str">
        <f t="shared" si="32"/>
        <v>00</v>
      </c>
      <c r="E157" s="148" t="str">
        <f t="shared" si="33"/>
        <v>170</v>
      </c>
      <c r="F157" s="141" t="str">
        <f t="shared" si="34"/>
        <v>5100.15</v>
      </c>
      <c r="G157" s="141" t="s">
        <v>112</v>
      </c>
      <c r="H157" s="163">
        <v>0</v>
      </c>
      <c r="I157" s="163">
        <v>0</v>
      </c>
      <c r="J157" s="163"/>
      <c r="K157" s="163"/>
      <c r="L157" s="163"/>
      <c r="M157" s="163">
        <v>0</v>
      </c>
      <c r="N157" s="139">
        <v>0</v>
      </c>
      <c r="O157" s="139">
        <f t="shared" si="36"/>
        <v>0</v>
      </c>
      <c r="Q157" s="174">
        <v>0</v>
      </c>
      <c r="R157" s="174">
        <v>0</v>
      </c>
      <c r="S157" s="174"/>
      <c r="T157" s="174"/>
      <c r="U157" s="174"/>
      <c r="V157" s="174">
        <v>0</v>
      </c>
      <c r="W157" s="140">
        <v>0</v>
      </c>
      <c r="X157" s="140">
        <f t="shared" si="37"/>
        <v>0</v>
      </c>
      <c r="Z157" s="172">
        <v>0</v>
      </c>
      <c r="AA157" s="172">
        <v>0</v>
      </c>
      <c r="AB157" s="172"/>
      <c r="AC157" s="172"/>
      <c r="AD157" s="172"/>
      <c r="AE157" s="172">
        <v>0</v>
      </c>
      <c r="AF157" s="172">
        <v>0</v>
      </c>
      <c r="AG157" s="172">
        <f t="shared" si="38"/>
        <v>0</v>
      </c>
      <c r="AI157" s="168">
        <f>IFERROR(VLOOKUP(B157,[2]rptBudgetaryBudgetCrossOrganiza!$A$1:$M$744,4,FALSE),"0")</f>
        <v>0</v>
      </c>
      <c r="AJ157" s="168">
        <f>IFERROR(VLOOKUP(B157,[2]rptBudgetaryBudgetCrossOrganiza!$A$1:$M$744,6,FALSE),"0")</f>
        <v>0</v>
      </c>
      <c r="AK157" s="170">
        <f t="shared" si="35"/>
        <v>0</v>
      </c>
      <c r="AL157" s="170">
        <f>IFERROR(VLOOKUP(B157,[3]rptBudgetaryBudgetCrossOrganiza!$A$11516:$O$12569,13,FALSE),"0")</f>
        <v>0</v>
      </c>
      <c r="AM157" s="170"/>
      <c r="AN157" s="170"/>
      <c r="AO157" s="170"/>
      <c r="AP157" s="170"/>
      <c r="AQ157" s="170">
        <f t="shared" si="39"/>
        <v>0</v>
      </c>
      <c r="AS157" s="140"/>
      <c r="AT157" s="140"/>
      <c r="AU157" s="140"/>
      <c r="AV157" s="140"/>
      <c r="AW157" s="140"/>
      <c r="AX157" s="140"/>
      <c r="AY157" s="140"/>
      <c r="AZ157" s="140">
        <f t="shared" si="40"/>
        <v>0</v>
      </c>
    </row>
    <row r="158" spans="1:52" x14ac:dyDescent="0.2">
      <c r="A158" s="190">
        <v>4</v>
      </c>
      <c r="B158" s="141" t="s">
        <v>346</v>
      </c>
      <c r="C158" s="148" t="str">
        <f t="shared" si="31"/>
        <v>07</v>
      </c>
      <c r="D158" s="148" t="str">
        <f t="shared" si="32"/>
        <v>00</v>
      </c>
      <c r="E158" s="148" t="str">
        <f t="shared" si="33"/>
        <v>170</v>
      </c>
      <c r="F158" s="141" t="str">
        <f t="shared" si="34"/>
        <v>5100.16</v>
      </c>
      <c r="G158" s="141" t="s">
        <v>113</v>
      </c>
      <c r="H158" s="163">
        <v>0</v>
      </c>
      <c r="I158" s="163">
        <v>0</v>
      </c>
      <c r="J158" s="163"/>
      <c r="K158" s="163"/>
      <c r="L158" s="163"/>
      <c r="M158" s="163">
        <v>0</v>
      </c>
      <c r="N158" s="139">
        <v>0</v>
      </c>
      <c r="O158" s="139">
        <f t="shared" si="36"/>
        <v>0</v>
      </c>
      <c r="Q158" s="174">
        <v>0</v>
      </c>
      <c r="R158" s="174">
        <v>0</v>
      </c>
      <c r="S158" s="174"/>
      <c r="T158" s="174"/>
      <c r="U158" s="174"/>
      <c r="V158" s="174">
        <v>0</v>
      </c>
      <c r="W158" s="140">
        <v>0</v>
      </c>
      <c r="X158" s="140">
        <f t="shared" si="37"/>
        <v>0</v>
      </c>
      <c r="Z158" s="172">
        <v>0</v>
      </c>
      <c r="AA158" s="172">
        <v>0</v>
      </c>
      <c r="AB158" s="172"/>
      <c r="AC158" s="172"/>
      <c r="AD158" s="172"/>
      <c r="AE158" s="172">
        <v>0</v>
      </c>
      <c r="AF158" s="172">
        <v>0</v>
      </c>
      <c r="AG158" s="172">
        <f t="shared" si="38"/>
        <v>0</v>
      </c>
      <c r="AI158" s="168">
        <f>IFERROR(VLOOKUP(B158,[2]rptBudgetaryBudgetCrossOrganiza!$A$1:$M$744,4,FALSE),"0")</f>
        <v>0</v>
      </c>
      <c r="AJ158" s="168">
        <f>IFERROR(VLOOKUP(B158,[2]rptBudgetaryBudgetCrossOrganiza!$A$1:$M$744,6,FALSE),"0")</f>
        <v>0</v>
      </c>
      <c r="AK158" s="170">
        <f t="shared" si="35"/>
        <v>0</v>
      </c>
      <c r="AL158" s="170">
        <f>IFERROR(VLOOKUP(B158,[3]rptBudgetaryBudgetCrossOrganiza!$A$11516:$O$12569,13,FALSE),"0")</f>
        <v>0</v>
      </c>
      <c r="AM158" s="170"/>
      <c r="AN158" s="170"/>
      <c r="AO158" s="170"/>
      <c r="AP158" s="170"/>
      <c r="AQ158" s="170">
        <f t="shared" si="39"/>
        <v>0</v>
      </c>
      <c r="AS158" s="140"/>
      <c r="AT158" s="140"/>
      <c r="AU158" s="140"/>
      <c r="AV158" s="140"/>
      <c r="AW158" s="140"/>
      <c r="AX158" s="140"/>
      <c r="AY158" s="140"/>
      <c r="AZ158" s="140">
        <f t="shared" si="40"/>
        <v>0</v>
      </c>
    </row>
    <row r="159" spans="1:52" x14ac:dyDescent="0.2">
      <c r="A159" s="190">
        <v>4</v>
      </c>
      <c r="B159" s="141" t="s">
        <v>347</v>
      </c>
      <c r="C159" s="148" t="str">
        <f t="shared" si="31"/>
        <v>11</v>
      </c>
      <c r="D159" s="148" t="str">
        <f t="shared" si="32"/>
        <v>00</v>
      </c>
      <c r="E159" s="148" t="str">
        <f t="shared" si="33"/>
        <v>250</v>
      </c>
      <c r="F159" s="141" t="str">
        <f t="shared" si="34"/>
        <v>5000.01</v>
      </c>
      <c r="G159" s="141" t="s">
        <v>84</v>
      </c>
      <c r="H159" s="163">
        <v>7955</v>
      </c>
      <c r="I159" s="163">
        <v>7955</v>
      </c>
      <c r="J159" s="163"/>
      <c r="K159" s="163"/>
      <c r="L159" s="163"/>
      <c r="M159" s="163">
        <v>7935.77</v>
      </c>
      <c r="N159" s="139">
        <v>7935.77</v>
      </c>
      <c r="O159" s="139">
        <f t="shared" si="36"/>
        <v>-19.229999999999563</v>
      </c>
      <c r="Q159" s="174">
        <v>8365</v>
      </c>
      <c r="R159" s="174">
        <v>8365</v>
      </c>
      <c r="S159" s="174"/>
      <c r="T159" s="174"/>
      <c r="U159" s="174"/>
      <c r="V159" s="174">
        <v>8315.92</v>
      </c>
      <c r="W159" s="140">
        <v>8315.92</v>
      </c>
      <c r="X159" s="140">
        <f t="shared" si="37"/>
        <v>-49.079999999999927</v>
      </c>
      <c r="Z159" s="172">
        <v>8460</v>
      </c>
      <c r="AA159" s="172">
        <v>8710</v>
      </c>
      <c r="AB159" s="172"/>
      <c r="AC159" s="172"/>
      <c r="AD159" s="172"/>
      <c r="AE159" s="172">
        <v>8728.91</v>
      </c>
      <c r="AF159" s="172">
        <v>8728.91</v>
      </c>
      <c r="AG159" s="172">
        <f t="shared" si="38"/>
        <v>18.909999999999854</v>
      </c>
      <c r="AI159" s="168">
        <f>IFERROR(VLOOKUP(B159,[2]rptBudgetaryBudgetCrossOrganiza!$A$1:$M$744,4,FALSE),"0")</f>
        <v>8715</v>
      </c>
      <c r="AJ159" s="168">
        <f>IFERROR(VLOOKUP(B159,[2]rptBudgetaryBudgetCrossOrganiza!$A$1:$M$744,6,FALSE),"0")</f>
        <v>8715</v>
      </c>
      <c r="AK159" s="170">
        <f t="shared" si="35"/>
        <v>8715</v>
      </c>
      <c r="AL159" s="170">
        <f>IFERROR(VLOOKUP(B159,[3]rptBudgetaryBudgetCrossOrganiza!$A$11516:$O$12569,13,FALSE),"0")</f>
        <v>2549.1999999999998</v>
      </c>
      <c r="AM159" s="170"/>
      <c r="AN159" s="170"/>
      <c r="AO159" s="170"/>
      <c r="AP159" s="170"/>
      <c r="AQ159" s="170">
        <f t="shared" si="39"/>
        <v>-8715</v>
      </c>
      <c r="AS159" s="140"/>
      <c r="AT159" s="140"/>
      <c r="AU159" s="140"/>
      <c r="AV159" s="140"/>
      <c r="AW159" s="140"/>
      <c r="AX159" s="140"/>
      <c r="AY159" s="140"/>
      <c r="AZ159" s="140">
        <f t="shared" si="40"/>
        <v>0</v>
      </c>
    </row>
    <row r="160" spans="1:52" x14ac:dyDescent="0.2">
      <c r="A160" s="190">
        <v>4</v>
      </c>
      <c r="B160" s="141" t="s">
        <v>348</v>
      </c>
      <c r="C160" s="148" t="str">
        <f t="shared" si="31"/>
        <v>11</v>
      </c>
      <c r="D160" s="148" t="str">
        <f t="shared" si="32"/>
        <v>00</v>
      </c>
      <c r="E160" s="148" t="str">
        <f t="shared" si="33"/>
        <v>250</v>
      </c>
      <c r="F160" s="141" t="str">
        <f t="shared" si="34"/>
        <v>5000.02</v>
      </c>
      <c r="G160" s="141" t="s">
        <v>85</v>
      </c>
      <c r="H160" s="163">
        <v>0</v>
      </c>
      <c r="I160" s="163">
        <v>0</v>
      </c>
      <c r="J160" s="163"/>
      <c r="K160" s="163"/>
      <c r="L160" s="163"/>
      <c r="M160" s="163">
        <v>0</v>
      </c>
      <c r="N160" s="139">
        <v>0</v>
      </c>
      <c r="O160" s="139">
        <f t="shared" si="36"/>
        <v>0</v>
      </c>
      <c r="Q160" s="174">
        <v>0</v>
      </c>
      <c r="R160" s="174">
        <v>0</v>
      </c>
      <c r="S160" s="174"/>
      <c r="T160" s="174"/>
      <c r="U160" s="174"/>
      <c r="V160" s="174">
        <v>0</v>
      </c>
      <c r="W160" s="140">
        <v>0</v>
      </c>
      <c r="X160" s="140">
        <f t="shared" si="37"/>
        <v>0</v>
      </c>
      <c r="Z160" s="172">
        <v>0</v>
      </c>
      <c r="AA160" s="172">
        <v>0</v>
      </c>
      <c r="AB160" s="172"/>
      <c r="AC160" s="172"/>
      <c r="AD160" s="172"/>
      <c r="AE160" s="172">
        <v>0</v>
      </c>
      <c r="AF160" s="172">
        <v>0</v>
      </c>
      <c r="AG160" s="172">
        <f t="shared" si="38"/>
        <v>0</v>
      </c>
      <c r="AI160" s="168">
        <f>IFERROR(VLOOKUP(B160,[2]rptBudgetaryBudgetCrossOrganiza!$A$1:$M$744,4,FALSE),"0")</f>
        <v>0</v>
      </c>
      <c r="AJ160" s="168">
        <f>IFERROR(VLOOKUP(B160,[2]rptBudgetaryBudgetCrossOrganiza!$A$1:$M$744,6,FALSE),"0")</f>
        <v>0</v>
      </c>
      <c r="AK160" s="170">
        <f t="shared" si="35"/>
        <v>0</v>
      </c>
      <c r="AL160" s="170">
        <f>IFERROR(VLOOKUP(B160,[3]rptBudgetaryBudgetCrossOrganiza!$A$11516:$O$12569,13,FALSE),"0")</f>
        <v>0</v>
      </c>
      <c r="AM160" s="170"/>
      <c r="AN160" s="170"/>
      <c r="AO160" s="170"/>
      <c r="AP160" s="170"/>
      <c r="AQ160" s="170">
        <f t="shared" si="39"/>
        <v>0</v>
      </c>
      <c r="AS160" s="140"/>
      <c r="AT160" s="140"/>
      <c r="AU160" s="140"/>
      <c r="AV160" s="140"/>
      <c r="AW160" s="140"/>
      <c r="AX160" s="140"/>
      <c r="AY160" s="140"/>
      <c r="AZ160" s="140">
        <f t="shared" si="40"/>
        <v>0</v>
      </c>
    </row>
    <row r="161" spans="1:52" x14ac:dyDescent="0.2">
      <c r="A161" s="190">
        <v>4</v>
      </c>
      <c r="B161" s="141" t="s">
        <v>349</v>
      </c>
      <c r="C161" s="148" t="str">
        <f t="shared" si="31"/>
        <v>11</v>
      </c>
      <c r="D161" s="148" t="str">
        <f t="shared" si="32"/>
        <v>00</v>
      </c>
      <c r="E161" s="148" t="str">
        <f t="shared" si="33"/>
        <v>250</v>
      </c>
      <c r="F161" s="141" t="str">
        <f t="shared" si="34"/>
        <v>5000.03</v>
      </c>
      <c r="G161" s="141" t="s">
        <v>86</v>
      </c>
      <c r="H161" s="163">
        <v>0</v>
      </c>
      <c r="I161" s="163">
        <v>0</v>
      </c>
      <c r="J161" s="163"/>
      <c r="K161" s="163"/>
      <c r="L161" s="163"/>
      <c r="M161" s="163">
        <v>0</v>
      </c>
      <c r="N161" s="139">
        <v>0</v>
      </c>
      <c r="O161" s="139">
        <f t="shared" si="36"/>
        <v>0</v>
      </c>
      <c r="Q161" s="174">
        <v>0</v>
      </c>
      <c r="R161" s="174">
        <v>0</v>
      </c>
      <c r="S161" s="174"/>
      <c r="T161" s="174"/>
      <c r="U161" s="174"/>
      <c r="V161" s="174">
        <v>0</v>
      </c>
      <c r="W161" s="140">
        <v>0</v>
      </c>
      <c r="X161" s="140">
        <f t="shared" si="37"/>
        <v>0</v>
      </c>
      <c r="Z161" s="172">
        <v>0</v>
      </c>
      <c r="AA161" s="172">
        <v>0</v>
      </c>
      <c r="AB161" s="172"/>
      <c r="AC161" s="172"/>
      <c r="AD161" s="172"/>
      <c r="AE161" s="172">
        <v>0</v>
      </c>
      <c r="AF161" s="172">
        <v>0</v>
      </c>
      <c r="AG161" s="172">
        <f t="shared" si="38"/>
        <v>0</v>
      </c>
      <c r="AI161" s="168">
        <f>IFERROR(VLOOKUP(B161,[2]rptBudgetaryBudgetCrossOrganiza!$A$1:$M$744,4,FALSE),"0")</f>
        <v>0</v>
      </c>
      <c r="AJ161" s="168">
        <f>IFERROR(VLOOKUP(B161,[2]rptBudgetaryBudgetCrossOrganiza!$A$1:$M$744,6,FALSE),"0")</f>
        <v>0</v>
      </c>
      <c r="AK161" s="170">
        <f t="shared" si="35"/>
        <v>0</v>
      </c>
      <c r="AL161" s="170">
        <f>IFERROR(VLOOKUP(B161,[3]rptBudgetaryBudgetCrossOrganiza!$A$11516:$O$12569,13,FALSE),"0")</f>
        <v>0</v>
      </c>
      <c r="AM161" s="170"/>
      <c r="AN161" s="170"/>
      <c r="AO161" s="170"/>
      <c r="AP161" s="170"/>
      <c r="AQ161" s="170">
        <f t="shared" si="39"/>
        <v>0</v>
      </c>
      <c r="AS161" s="140"/>
      <c r="AT161" s="140"/>
      <c r="AU161" s="140"/>
      <c r="AV161" s="140"/>
      <c r="AW161" s="140"/>
      <c r="AX161" s="140"/>
      <c r="AY161" s="140"/>
      <c r="AZ161" s="140">
        <f t="shared" si="40"/>
        <v>0</v>
      </c>
    </row>
    <row r="162" spans="1:52" x14ac:dyDescent="0.2">
      <c r="A162" s="190">
        <v>4</v>
      </c>
      <c r="B162" s="141" t="s">
        <v>350</v>
      </c>
      <c r="C162" s="148" t="str">
        <f t="shared" si="31"/>
        <v>11</v>
      </c>
      <c r="D162" s="148" t="str">
        <f t="shared" si="32"/>
        <v>00</v>
      </c>
      <c r="E162" s="148" t="str">
        <f t="shared" si="33"/>
        <v>250</v>
      </c>
      <c r="F162" s="141" t="str">
        <f t="shared" si="34"/>
        <v>5000.04</v>
      </c>
      <c r="G162" s="141" t="s">
        <v>87</v>
      </c>
      <c r="H162" s="163">
        <v>0</v>
      </c>
      <c r="I162" s="163">
        <v>0</v>
      </c>
      <c r="J162" s="163"/>
      <c r="K162" s="163"/>
      <c r="L162" s="163"/>
      <c r="M162" s="163">
        <v>0</v>
      </c>
      <c r="N162" s="139">
        <v>0</v>
      </c>
      <c r="O162" s="139">
        <f t="shared" si="36"/>
        <v>0</v>
      </c>
      <c r="Q162" s="174">
        <v>0</v>
      </c>
      <c r="R162" s="174">
        <v>0</v>
      </c>
      <c r="S162" s="174"/>
      <c r="T162" s="174"/>
      <c r="U162" s="174"/>
      <c r="V162" s="174">
        <v>0</v>
      </c>
      <c r="W162" s="140">
        <v>0</v>
      </c>
      <c r="X162" s="140">
        <f t="shared" si="37"/>
        <v>0</v>
      </c>
      <c r="Z162" s="172">
        <v>0</v>
      </c>
      <c r="AA162" s="172">
        <v>0</v>
      </c>
      <c r="AB162" s="172"/>
      <c r="AC162" s="172"/>
      <c r="AD162" s="172"/>
      <c r="AE162" s="172">
        <v>0</v>
      </c>
      <c r="AF162" s="172">
        <v>0</v>
      </c>
      <c r="AG162" s="172">
        <f t="shared" si="38"/>
        <v>0</v>
      </c>
      <c r="AI162" s="168">
        <f>IFERROR(VLOOKUP(B162,[2]rptBudgetaryBudgetCrossOrganiza!$A$1:$M$744,4,FALSE),"0")</f>
        <v>0</v>
      </c>
      <c r="AJ162" s="168">
        <f>IFERROR(VLOOKUP(B162,[2]rptBudgetaryBudgetCrossOrganiza!$A$1:$M$744,6,FALSE),"0")</f>
        <v>0</v>
      </c>
      <c r="AK162" s="170">
        <f t="shared" si="35"/>
        <v>0</v>
      </c>
      <c r="AL162" s="170">
        <f>IFERROR(VLOOKUP(B162,[3]rptBudgetaryBudgetCrossOrganiza!$A$11516:$O$12569,13,FALSE),"0")</f>
        <v>0</v>
      </c>
      <c r="AM162" s="170"/>
      <c r="AN162" s="170"/>
      <c r="AO162" s="170"/>
      <c r="AP162" s="170"/>
      <c r="AQ162" s="170">
        <f t="shared" si="39"/>
        <v>0</v>
      </c>
      <c r="AS162" s="140"/>
      <c r="AT162" s="140"/>
      <c r="AU162" s="140"/>
      <c r="AV162" s="140"/>
      <c r="AW162" s="140"/>
      <c r="AX162" s="140"/>
      <c r="AY162" s="140"/>
      <c r="AZ162" s="140">
        <f t="shared" si="40"/>
        <v>0</v>
      </c>
    </row>
    <row r="163" spans="1:52" x14ac:dyDescent="0.2">
      <c r="A163" s="190">
        <v>4</v>
      </c>
      <c r="B163" s="141" t="s">
        <v>351</v>
      </c>
      <c r="C163" s="148" t="str">
        <f t="shared" si="31"/>
        <v>11</v>
      </c>
      <c r="D163" s="148" t="str">
        <f t="shared" si="32"/>
        <v>00</v>
      </c>
      <c r="E163" s="148" t="str">
        <f t="shared" si="33"/>
        <v>250</v>
      </c>
      <c r="F163" s="141" t="str">
        <f t="shared" si="34"/>
        <v>5000.05</v>
      </c>
      <c r="G163" s="141" t="s">
        <v>88</v>
      </c>
      <c r="H163" s="163">
        <v>0</v>
      </c>
      <c r="I163" s="163">
        <v>0</v>
      </c>
      <c r="J163" s="163"/>
      <c r="K163" s="163"/>
      <c r="L163" s="163"/>
      <c r="M163" s="163">
        <v>0</v>
      </c>
      <c r="N163" s="139">
        <v>0</v>
      </c>
      <c r="O163" s="139">
        <f t="shared" si="36"/>
        <v>0</v>
      </c>
      <c r="Q163" s="174">
        <v>0</v>
      </c>
      <c r="R163" s="174">
        <v>0</v>
      </c>
      <c r="S163" s="174"/>
      <c r="T163" s="174"/>
      <c r="U163" s="174"/>
      <c r="V163" s="174">
        <v>0</v>
      </c>
      <c r="W163" s="140">
        <v>0</v>
      </c>
      <c r="X163" s="140">
        <f t="shared" si="37"/>
        <v>0</v>
      </c>
      <c r="Z163" s="172">
        <v>0</v>
      </c>
      <c r="AA163" s="172">
        <v>0</v>
      </c>
      <c r="AB163" s="172"/>
      <c r="AC163" s="172"/>
      <c r="AD163" s="172"/>
      <c r="AE163" s="172">
        <v>0</v>
      </c>
      <c r="AF163" s="172">
        <v>0</v>
      </c>
      <c r="AG163" s="172">
        <f t="shared" si="38"/>
        <v>0</v>
      </c>
      <c r="AI163" s="168">
        <f>IFERROR(VLOOKUP(B163,[2]rptBudgetaryBudgetCrossOrganiza!$A$1:$M$744,4,FALSE),"0")</f>
        <v>0</v>
      </c>
      <c r="AJ163" s="168">
        <f>IFERROR(VLOOKUP(B163,[2]rptBudgetaryBudgetCrossOrganiza!$A$1:$M$744,6,FALSE),"0")</f>
        <v>0</v>
      </c>
      <c r="AK163" s="170">
        <f t="shared" si="35"/>
        <v>0</v>
      </c>
      <c r="AL163" s="170">
        <f>IFERROR(VLOOKUP(B163,[3]rptBudgetaryBudgetCrossOrganiza!$A$11516:$O$12569,13,FALSE),"0")</f>
        <v>0</v>
      </c>
      <c r="AM163" s="170"/>
      <c r="AN163" s="170"/>
      <c r="AO163" s="170"/>
      <c r="AP163" s="170"/>
      <c r="AQ163" s="170">
        <f t="shared" si="39"/>
        <v>0</v>
      </c>
      <c r="AS163" s="140"/>
      <c r="AT163" s="140"/>
      <c r="AU163" s="140"/>
      <c r="AV163" s="140"/>
      <c r="AW163" s="140"/>
      <c r="AX163" s="140"/>
      <c r="AY163" s="140"/>
      <c r="AZ163" s="140">
        <f t="shared" si="40"/>
        <v>0</v>
      </c>
    </row>
    <row r="164" spans="1:52" x14ac:dyDescent="0.2">
      <c r="A164" s="190">
        <v>4</v>
      </c>
      <c r="B164" s="141" t="s">
        <v>352</v>
      </c>
      <c r="C164" s="148" t="str">
        <f t="shared" si="31"/>
        <v>11</v>
      </c>
      <c r="D164" s="148" t="str">
        <f t="shared" si="32"/>
        <v>00</v>
      </c>
      <c r="E164" s="148" t="str">
        <f t="shared" si="33"/>
        <v>250</v>
      </c>
      <c r="F164" s="141" t="str">
        <f t="shared" si="34"/>
        <v>5000.06</v>
      </c>
      <c r="G164" s="141" t="s">
        <v>89</v>
      </c>
      <c r="H164" s="163">
        <v>0</v>
      </c>
      <c r="I164" s="163">
        <v>0</v>
      </c>
      <c r="J164" s="163"/>
      <c r="K164" s="163"/>
      <c r="L164" s="163"/>
      <c r="M164" s="163">
        <v>0</v>
      </c>
      <c r="N164" s="139">
        <v>0</v>
      </c>
      <c r="O164" s="139">
        <f t="shared" si="36"/>
        <v>0</v>
      </c>
      <c r="Q164" s="174">
        <v>0</v>
      </c>
      <c r="R164" s="174">
        <v>0</v>
      </c>
      <c r="S164" s="174"/>
      <c r="T164" s="174"/>
      <c r="U164" s="174"/>
      <c r="V164" s="174">
        <v>0</v>
      </c>
      <c r="W164" s="140">
        <v>0</v>
      </c>
      <c r="X164" s="140">
        <f t="shared" si="37"/>
        <v>0</v>
      </c>
      <c r="Z164" s="172">
        <v>0</v>
      </c>
      <c r="AA164" s="172">
        <v>0</v>
      </c>
      <c r="AB164" s="172"/>
      <c r="AC164" s="172"/>
      <c r="AD164" s="172"/>
      <c r="AE164" s="172">
        <v>0</v>
      </c>
      <c r="AF164" s="172">
        <v>0</v>
      </c>
      <c r="AG164" s="172">
        <f t="shared" si="38"/>
        <v>0</v>
      </c>
      <c r="AI164" s="168">
        <f>IFERROR(VLOOKUP(B164,[2]rptBudgetaryBudgetCrossOrganiza!$A$1:$M$744,4,FALSE),"0")</f>
        <v>0</v>
      </c>
      <c r="AJ164" s="168">
        <f>IFERROR(VLOOKUP(B164,[2]rptBudgetaryBudgetCrossOrganiza!$A$1:$M$744,6,FALSE),"0")</f>
        <v>0</v>
      </c>
      <c r="AK164" s="170">
        <f t="shared" si="35"/>
        <v>0</v>
      </c>
      <c r="AL164" s="170">
        <f>IFERROR(VLOOKUP(B164,[3]rptBudgetaryBudgetCrossOrganiza!$A$11516:$O$12569,13,FALSE),"0")</f>
        <v>0</v>
      </c>
      <c r="AM164" s="170"/>
      <c r="AN164" s="170"/>
      <c r="AO164" s="170"/>
      <c r="AP164" s="170"/>
      <c r="AQ164" s="170">
        <f t="shared" si="39"/>
        <v>0</v>
      </c>
      <c r="AS164" s="140"/>
      <c r="AT164" s="140"/>
      <c r="AU164" s="140"/>
      <c r="AV164" s="140"/>
      <c r="AW164" s="140"/>
      <c r="AX164" s="140"/>
      <c r="AY164" s="140"/>
      <c r="AZ164" s="140">
        <f t="shared" si="40"/>
        <v>0</v>
      </c>
    </row>
    <row r="165" spans="1:52" x14ac:dyDescent="0.2">
      <c r="A165" s="190">
        <v>4</v>
      </c>
      <c r="B165" s="141" t="s">
        <v>353</v>
      </c>
      <c r="C165" s="148" t="str">
        <f t="shared" si="31"/>
        <v>11</v>
      </c>
      <c r="D165" s="148" t="str">
        <f t="shared" si="32"/>
        <v>00</v>
      </c>
      <c r="E165" s="148" t="str">
        <f t="shared" si="33"/>
        <v>250</v>
      </c>
      <c r="F165" s="141" t="str">
        <f t="shared" si="34"/>
        <v>5000.07</v>
      </c>
      <c r="G165" s="141" t="s">
        <v>90</v>
      </c>
      <c r="H165" s="163">
        <v>0</v>
      </c>
      <c r="I165" s="163">
        <v>0</v>
      </c>
      <c r="J165" s="163"/>
      <c r="K165" s="163"/>
      <c r="L165" s="163"/>
      <c r="M165" s="163">
        <v>0</v>
      </c>
      <c r="N165" s="139">
        <v>0</v>
      </c>
      <c r="O165" s="139">
        <f t="shared" si="36"/>
        <v>0</v>
      </c>
      <c r="Q165" s="174">
        <v>0</v>
      </c>
      <c r="R165" s="174">
        <v>0</v>
      </c>
      <c r="S165" s="174"/>
      <c r="T165" s="174"/>
      <c r="U165" s="174"/>
      <c r="V165" s="174">
        <v>0</v>
      </c>
      <c r="W165" s="140">
        <v>0</v>
      </c>
      <c r="X165" s="140">
        <f t="shared" si="37"/>
        <v>0</v>
      </c>
      <c r="Z165" s="172">
        <v>0</v>
      </c>
      <c r="AA165" s="172">
        <v>0</v>
      </c>
      <c r="AB165" s="172"/>
      <c r="AC165" s="172"/>
      <c r="AD165" s="172"/>
      <c r="AE165" s="172">
        <v>0</v>
      </c>
      <c r="AF165" s="172">
        <v>0</v>
      </c>
      <c r="AG165" s="172">
        <f t="shared" si="38"/>
        <v>0</v>
      </c>
      <c r="AI165" s="168">
        <f>IFERROR(VLOOKUP(B165,[2]rptBudgetaryBudgetCrossOrganiza!$A$1:$M$744,4,FALSE),"0")</f>
        <v>0</v>
      </c>
      <c r="AJ165" s="168">
        <f>IFERROR(VLOOKUP(B165,[2]rptBudgetaryBudgetCrossOrganiza!$A$1:$M$744,6,FALSE),"0")</f>
        <v>0</v>
      </c>
      <c r="AK165" s="170">
        <f t="shared" si="35"/>
        <v>0</v>
      </c>
      <c r="AL165" s="170">
        <f>IFERROR(VLOOKUP(B165,[3]rptBudgetaryBudgetCrossOrganiza!$A$11516:$O$12569,13,FALSE),"0")</f>
        <v>0</v>
      </c>
      <c r="AM165" s="170"/>
      <c r="AN165" s="170"/>
      <c r="AO165" s="170"/>
      <c r="AP165" s="170"/>
      <c r="AQ165" s="170">
        <f t="shared" si="39"/>
        <v>0</v>
      </c>
      <c r="AS165" s="140"/>
      <c r="AT165" s="140"/>
      <c r="AU165" s="140"/>
      <c r="AV165" s="140"/>
      <c r="AW165" s="140"/>
      <c r="AX165" s="140"/>
      <c r="AY165" s="140"/>
      <c r="AZ165" s="140">
        <f t="shared" si="40"/>
        <v>0</v>
      </c>
    </row>
    <row r="166" spans="1:52" x14ac:dyDescent="0.2">
      <c r="A166" s="190">
        <v>4</v>
      </c>
      <c r="B166" s="141" t="s">
        <v>354</v>
      </c>
      <c r="C166" s="148" t="str">
        <f t="shared" si="31"/>
        <v>11</v>
      </c>
      <c r="D166" s="148" t="str">
        <f t="shared" si="32"/>
        <v>00</v>
      </c>
      <c r="E166" s="148" t="str">
        <f t="shared" si="33"/>
        <v>250</v>
      </c>
      <c r="F166" s="141" t="str">
        <f t="shared" si="34"/>
        <v>5000.08</v>
      </c>
      <c r="G166" s="141" t="s">
        <v>91</v>
      </c>
      <c r="H166" s="163">
        <v>60</v>
      </c>
      <c r="I166" s="163">
        <v>60</v>
      </c>
      <c r="J166" s="163"/>
      <c r="K166" s="163"/>
      <c r="L166" s="163"/>
      <c r="M166" s="163">
        <v>55.97</v>
      </c>
      <c r="N166" s="139">
        <v>55.97</v>
      </c>
      <c r="O166" s="139">
        <f t="shared" si="36"/>
        <v>-4.0300000000000011</v>
      </c>
      <c r="Q166" s="174">
        <v>60</v>
      </c>
      <c r="R166" s="174">
        <v>60</v>
      </c>
      <c r="S166" s="174"/>
      <c r="T166" s="174"/>
      <c r="U166" s="174"/>
      <c r="V166" s="174">
        <v>58.23</v>
      </c>
      <c r="W166" s="140">
        <v>58.23</v>
      </c>
      <c r="X166" s="140">
        <f t="shared" si="37"/>
        <v>-1.7700000000000031</v>
      </c>
      <c r="Z166" s="172">
        <v>120</v>
      </c>
      <c r="AA166" s="172">
        <v>120</v>
      </c>
      <c r="AB166" s="172"/>
      <c r="AC166" s="172"/>
      <c r="AD166" s="172"/>
      <c r="AE166" s="172">
        <v>118.68</v>
      </c>
      <c r="AF166" s="172">
        <v>118.68</v>
      </c>
      <c r="AG166" s="172">
        <f t="shared" si="38"/>
        <v>-1.3199999999999932</v>
      </c>
      <c r="AI166" s="168">
        <f>IFERROR(VLOOKUP(B166,[2]rptBudgetaryBudgetCrossOrganiza!$A$1:$M$744,4,FALSE),"0")</f>
        <v>125</v>
      </c>
      <c r="AJ166" s="168">
        <f>IFERROR(VLOOKUP(B166,[2]rptBudgetaryBudgetCrossOrganiza!$A$1:$M$744,6,FALSE),"0")</f>
        <v>125</v>
      </c>
      <c r="AK166" s="170">
        <f t="shared" si="35"/>
        <v>125</v>
      </c>
      <c r="AL166" s="170">
        <f>IFERROR(VLOOKUP(B166,[3]rptBudgetaryBudgetCrossOrganiza!$A$11516:$O$12569,13,FALSE),"0")</f>
        <v>0</v>
      </c>
      <c r="AM166" s="170"/>
      <c r="AN166" s="170"/>
      <c r="AO166" s="170"/>
      <c r="AP166" s="170"/>
      <c r="AQ166" s="170">
        <f t="shared" si="39"/>
        <v>-125</v>
      </c>
      <c r="AS166" s="140"/>
      <c r="AT166" s="140"/>
      <c r="AU166" s="140"/>
      <c r="AV166" s="140"/>
      <c r="AW166" s="140"/>
      <c r="AX166" s="140"/>
      <c r="AY166" s="140"/>
      <c r="AZ166" s="140">
        <f t="shared" si="40"/>
        <v>0</v>
      </c>
    </row>
    <row r="167" spans="1:52" x14ac:dyDescent="0.2">
      <c r="A167" s="190">
        <v>4</v>
      </c>
      <c r="B167" s="141" t="s">
        <v>355</v>
      </c>
      <c r="C167" s="148" t="str">
        <f t="shared" si="31"/>
        <v>11</v>
      </c>
      <c r="D167" s="148" t="str">
        <f t="shared" si="32"/>
        <v>00</v>
      </c>
      <c r="E167" s="148" t="str">
        <f t="shared" si="33"/>
        <v>250</v>
      </c>
      <c r="F167" s="141" t="str">
        <f t="shared" si="34"/>
        <v>5000.09</v>
      </c>
      <c r="G167" s="141" t="s">
        <v>92</v>
      </c>
      <c r="H167" s="163">
        <v>0</v>
      </c>
      <c r="I167" s="163">
        <v>0</v>
      </c>
      <c r="J167" s="163"/>
      <c r="K167" s="163"/>
      <c r="L167" s="163"/>
      <c r="M167" s="163">
        <v>0</v>
      </c>
      <c r="N167" s="139">
        <v>0</v>
      </c>
      <c r="O167" s="139">
        <f t="shared" ref="O167:O198" si="41">N167-I167</f>
        <v>0</v>
      </c>
      <c r="Q167" s="174">
        <v>0</v>
      </c>
      <c r="R167" s="174">
        <v>0</v>
      </c>
      <c r="S167" s="174"/>
      <c r="T167" s="174"/>
      <c r="U167" s="174"/>
      <c r="V167" s="174">
        <v>0</v>
      </c>
      <c r="W167" s="140">
        <v>0</v>
      </c>
      <c r="X167" s="140">
        <f t="shared" ref="X167:X175" si="42">W167-R167</f>
        <v>0</v>
      </c>
      <c r="Z167" s="172">
        <v>0</v>
      </c>
      <c r="AA167" s="172">
        <v>0</v>
      </c>
      <c r="AB167" s="172"/>
      <c r="AC167" s="172"/>
      <c r="AD167" s="172"/>
      <c r="AE167" s="172">
        <v>0</v>
      </c>
      <c r="AF167" s="172">
        <v>0</v>
      </c>
      <c r="AG167" s="172">
        <f t="shared" ref="AG167:AG174" si="43">AF167-AA167</f>
        <v>0</v>
      </c>
      <c r="AI167" s="168">
        <f>IFERROR(VLOOKUP(B167,[2]rptBudgetaryBudgetCrossOrganiza!$A$1:$M$744,4,FALSE),"0")</f>
        <v>0</v>
      </c>
      <c r="AJ167" s="168">
        <f>IFERROR(VLOOKUP(B167,[2]rptBudgetaryBudgetCrossOrganiza!$A$1:$M$744,6,FALSE),"0")</f>
        <v>0</v>
      </c>
      <c r="AK167" s="170">
        <f t="shared" si="35"/>
        <v>0</v>
      </c>
      <c r="AL167" s="170">
        <f>IFERROR(VLOOKUP(B167,[3]rptBudgetaryBudgetCrossOrganiza!$A$11516:$O$12569,13,FALSE),"0")</f>
        <v>0</v>
      </c>
      <c r="AM167" s="170"/>
      <c r="AN167" s="170"/>
      <c r="AO167" s="170"/>
      <c r="AP167" s="170"/>
      <c r="AQ167" s="170">
        <f t="shared" ref="AQ167:AQ198" si="44">AP167-AJ167</f>
        <v>0</v>
      </c>
      <c r="AS167" s="140"/>
      <c r="AT167" s="140"/>
      <c r="AU167" s="140"/>
      <c r="AV167" s="140"/>
      <c r="AW167" s="140"/>
      <c r="AX167" s="140"/>
      <c r="AY167" s="140"/>
      <c r="AZ167" s="140">
        <f t="shared" ref="AZ167:AZ174" si="45">AY167-AT167</f>
        <v>0</v>
      </c>
    </row>
    <row r="168" spans="1:52" x14ac:dyDescent="0.2">
      <c r="A168" s="190">
        <v>4</v>
      </c>
      <c r="B168" s="141" t="s">
        <v>356</v>
      </c>
      <c r="C168" s="148" t="str">
        <f t="shared" si="31"/>
        <v>11</v>
      </c>
      <c r="D168" s="148" t="str">
        <f t="shared" si="32"/>
        <v>00</v>
      </c>
      <c r="E168" s="148" t="str">
        <f t="shared" si="33"/>
        <v>250</v>
      </c>
      <c r="F168" s="141" t="str">
        <f t="shared" si="34"/>
        <v>5000.10</v>
      </c>
      <c r="G168" s="141" t="s">
        <v>93</v>
      </c>
      <c r="H168" s="163">
        <v>0</v>
      </c>
      <c r="I168" s="163">
        <v>0</v>
      </c>
      <c r="J168" s="163"/>
      <c r="K168" s="163"/>
      <c r="L168" s="163"/>
      <c r="M168" s="163">
        <v>0</v>
      </c>
      <c r="N168" s="139">
        <v>0</v>
      </c>
      <c r="O168" s="139">
        <f t="shared" si="41"/>
        <v>0</v>
      </c>
      <c r="Q168" s="174">
        <v>0</v>
      </c>
      <c r="R168" s="174">
        <v>0</v>
      </c>
      <c r="S168" s="174"/>
      <c r="T168" s="174"/>
      <c r="U168" s="174"/>
      <c r="V168" s="174">
        <v>0</v>
      </c>
      <c r="W168" s="140">
        <v>0</v>
      </c>
      <c r="X168" s="140">
        <f t="shared" si="42"/>
        <v>0</v>
      </c>
      <c r="Z168" s="172">
        <v>0</v>
      </c>
      <c r="AA168" s="172">
        <v>0</v>
      </c>
      <c r="AB168" s="172"/>
      <c r="AC168" s="172"/>
      <c r="AD168" s="172"/>
      <c r="AE168" s="172">
        <v>0</v>
      </c>
      <c r="AF168" s="172">
        <v>0</v>
      </c>
      <c r="AG168" s="172">
        <f t="shared" si="43"/>
        <v>0</v>
      </c>
      <c r="AI168" s="168">
        <f>IFERROR(VLOOKUP(B168,[2]rptBudgetaryBudgetCrossOrganiza!$A$1:$M$744,4,FALSE),"0")</f>
        <v>0</v>
      </c>
      <c r="AJ168" s="168">
        <f>IFERROR(VLOOKUP(B168,[2]rptBudgetaryBudgetCrossOrganiza!$A$1:$M$744,6,FALSE),"0")</f>
        <v>0</v>
      </c>
      <c r="AK168" s="170">
        <f t="shared" si="35"/>
        <v>0</v>
      </c>
      <c r="AL168" s="170">
        <f>IFERROR(VLOOKUP(B168,[3]rptBudgetaryBudgetCrossOrganiza!$A$11516:$O$12569,13,FALSE),"0")</f>
        <v>0</v>
      </c>
      <c r="AM168" s="170"/>
      <c r="AN168" s="170"/>
      <c r="AO168" s="170"/>
      <c r="AP168" s="170"/>
      <c r="AQ168" s="170">
        <f t="shared" si="44"/>
        <v>0</v>
      </c>
      <c r="AS168" s="140"/>
      <c r="AT168" s="140"/>
      <c r="AU168" s="140"/>
      <c r="AV168" s="140"/>
      <c r="AW168" s="140"/>
      <c r="AX168" s="140"/>
      <c r="AY168" s="140"/>
      <c r="AZ168" s="140">
        <f t="shared" si="45"/>
        <v>0</v>
      </c>
    </row>
    <row r="169" spans="1:52" x14ac:dyDescent="0.2">
      <c r="A169" s="190">
        <v>4</v>
      </c>
      <c r="B169" s="141" t="s">
        <v>357</v>
      </c>
      <c r="C169" s="148" t="str">
        <f t="shared" si="31"/>
        <v>11</v>
      </c>
      <c r="D169" s="148" t="str">
        <f t="shared" si="32"/>
        <v>00</v>
      </c>
      <c r="E169" s="148" t="str">
        <f t="shared" si="33"/>
        <v>250</v>
      </c>
      <c r="F169" s="141" t="str">
        <f t="shared" si="34"/>
        <v>5000.11</v>
      </c>
      <c r="G169" s="141" t="s">
        <v>94</v>
      </c>
      <c r="H169" s="163">
        <v>0</v>
      </c>
      <c r="I169" s="163">
        <v>0</v>
      </c>
      <c r="J169" s="163"/>
      <c r="K169" s="163"/>
      <c r="L169" s="163"/>
      <c r="M169" s="163">
        <v>0</v>
      </c>
      <c r="N169" s="139">
        <v>0</v>
      </c>
      <c r="O169" s="139">
        <f t="shared" si="41"/>
        <v>0</v>
      </c>
      <c r="Q169" s="174">
        <v>0</v>
      </c>
      <c r="R169" s="174">
        <v>0</v>
      </c>
      <c r="S169" s="174"/>
      <c r="T169" s="174"/>
      <c r="U169" s="174"/>
      <c r="V169" s="174">
        <v>0</v>
      </c>
      <c r="W169" s="140">
        <v>0</v>
      </c>
      <c r="X169" s="140">
        <f t="shared" si="42"/>
        <v>0</v>
      </c>
      <c r="Z169" s="172">
        <v>0</v>
      </c>
      <c r="AA169" s="172">
        <v>0</v>
      </c>
      <c r="AB169" s="172"/>
      <c r="AC169" s="172"/>
      <c r="AD169" s="172"/>
      <c r="AE169" s="172">
        <v>0</v>
      </c>
      <c r="AF169" s="172">
        <v>0</v>
      </c>
      <c r="AG169" s="172">
        <f t="shared" si="43"/>
        <v>0</v>
      </c>
      <c r="AI169" s="168">
        <f>IFERROR(VLOOKUP(B169,[2]rptBudgetaryBudgetCrossOrganiza!$A$1:$M$744,4,FALSE),"0")</f>
        <v>0</v>
      </c>
      <c r="AJ169" s="168">
        <f>IFERROR(VLOOKUP(B169,[2]rptBudgetaryBudgetCrossOrganiza!$A$1:$M$744,6,FALSE),"0")</f>
        <v>0</v>
      </c>
      <c r="AK169" s="170">
        <f t="shared" si="35"/>
        <v>0</v>
      </c>
      <c r="AL169" s="170">
        <f>IFERROR(VLOOKUP(B169,[3]rptBudgetaryBudgetCrossOrganiza!$A$11516:$O$12569,13,FALSE),"0")</f>
        <v>0</v>
      </c>
      <c r="AM169" s="170"/>
      <c r="AN169" s="170"/>
      <c r="AO169" s="170"/>
      <c r="AP169" s="170"/>
      <c r="AQ169" s="170">
        <f t="shared" si="44"/>
        <v>0</v>
      </c>
      <c r="AS169" s="140"/>
      <c r="AT169" s="140"/>
      <c r="AU169" s="140"/>
      <c r="AV169" s="140"/>
      <c r="AW169" s="140"/>
      <c r="AX169" s="140"/>
      <c r="AY169" s="140"/>
      <c r="AZ169" s="140">
        <f t="shared" si="45"/>
        <v>0</v>
      </c>
    </row>
    <row r="170" spans="1:52" x14ac:dyDescent="0.2">
      <c r="A170" s="190">
        <v>4</v>
      </c>
      <c r="B170" s="141" t="s">
        <v>358</v>
      </c>
      <c r="C170" s="148" t="str">
        <f t="shared" si="31"/>
        <v>11</v>
      </c>
      <c r="D170" s="148" t="str">
        <f t="shared" si="32"/>
        <v>00</v>
      </c>
      <c r="E170" s="148" t="str">
        <f t="shared" si="33"/>
        <v>250</v>
      </c>
      <c r="F170" s="141" t="str">
        <f t="shared" si="34"/>
        <v>5000.12</v>
      </c>
      <c r="G170" s="141" t="s">
        <v>95</v>
      </c>
      <c r="H170" s="163">
        <v>0</v>
      </c>
      <c r="I170" s="163">
        <v>0</v>
      </c>
      <c r="J170" s="163"/>
      <c r="K170" s="163"/>
      <c r="L170" s="163"/>
      <c r="M170" s="163">
        <v>0</v>
      </c>
      <c r="N170" s="139">
        <v>0</v>
      </c>
      <c r="O170" s="139">
        <f t="shared" si="41"/>
        <v>0</v>
      </c>
      <c r="Q170" s="174">
        <v>0</v>
      </c>
      <c r="R170" s="174">
        <v>0</v>
      </c>
      <c r="S170" s="174"/>
      <c r="T170" s="174"/>
      <c r="U170" s="174"/>
      <c r="V170" s="174">
        <v>0</v>
      </c>
      <c r="W170" s="140">
        <v>0</v>
      </c>
      <c r="X170" s="140">
        <f t="shared" si="42"/>
        <v>0</v>
      </c>
      <c r="Z170" s="172">
        <v>0</v>
      </c>
      <c r="AA170" s="172">
        <v>0</v>
      </c>
      <c r="AB170" s="172"/>
      <c r="AC170" s="172"/>
      <c r="AD170" s="172"/>
      <c r="AE170" s="172">
        <v>0</v>
      </c>
      <c r="AF170" s="172">
        <v>0</v>
      </c>
      <c r="AG170" s="172">
        <f t="shared" si="43"/>
        <v>0</v>
      </c>
      <c r="AI170" s="168">
        <f>IFERROR(VLOOKUP(B170,[2]rptBudgetaryBudgetCrossOrganiza!$A$1:$M$744,4,FALSE),"0")</f>
        <v>0</v>
      </c>
      <c r="AJ170" s="168">
        <f>IFERROR(VLOOKUP(B170,[2]rptBudgetaryBudgetCrossOrganiza!$A$1:$M$744,6,FALSE),"0")</f>
        <v>0</v>
      </c>
      <c r="AK170" s="170">
        <f t="shared" si="35"/>
        <v>0</v>
      </c>
      <c r="AL170" s="170">
        <f>IFERROR(VLOOKUP(B170,[3]rptBudgetaryBudgetCrossOrganiza!$A$11516:$O$12569,13,FALSE),"0")</f>
        <v>0</v>
      </c>
      <c r="AM170" s="170"/>
      <c r="AN170" s="170"/>
      <c r="AO170" s="170"/>
      <c r="AP170" s="170"/>
      <c r="AQ170" s="170">
        <f t="shared" si="44"/>
        <v>0</v>
      </c>
      <c r="AS170" s="140"/>
      <c r="AT170" s="140"/>
      <c r="AU170" s="140"/>
      <c r="AV170" s="140"/>
      <c r="AW170" s="140"/>
      <c r="AX170" s="140"/>
      <c r="AY170" s="140"/>
      <c r="AZ170" s="140">
        <f t="shared" si="45"/>
        <v>0</v>
      </c>
    </row>
    <row r="171" spans="1:52" x14ac:dyDescent="0.2">
      <c r="A171" s="190">
        <v>4</v>
      </c>
      <c r="B171" s="141" t="s">
        <v>359</v>
      </c>
      <c r="C171" s="148" t="str">
        <f t="shared" si="31"/>
        <v>11</v>
      </c>
      <c r="D171" s="148" t="str">
        <f t="shared" si="32"/>
        <v>00</v>
      </c>
      <c r="E171" s="148" t="str">
        <f t="shared" si="33"/>
        <v>250</v>
      </c>
      <c r="F171" s="141" t="str">
        <f t="shared" si="34"/>
        <v>5100.00</v>
      </c>
      <c r="G171" s="141" t="s">
        <v>97</v>
      </c>
      <c r="H171" s="163">
        <v>1375</v>
      </c>
      <c r="I171" s="163">
        <v>1375</v>
      </c>
      <c r="J171" s="163"/>
      <c r="K171" s="163"/>
      <c r="L171" s="163"/>
      <c r="M171" s="163">
        <v>1354.62</v>
      </c>
      <c r="N171" s="139">
        <v>1354.62</v>
      </c>
      <c r="O171" s="139">
        <f t="shared" si="41"/>
        <v>-20.380000000000109</v>
      </c>
      <c r="Q171" s="174">
        <v>1545</v>
      </c>
      <c r="R171" s="174">
        <v>1545</v>
      </c>
      <c r="S171" s="174"/>
      <c r="T171" s="174"/>
      <c r="U171" s="174"/>
      <c r="V171" s="174">
        <v>1546.15</v>
      </c>
      <c r="W171" s="140">
        <v>1546.15</v>
      </c>
      <c r="X171" s="140">
        <f t="shared" si="42"/>
        <v>1.1500000000000909</v>
      </c>
      <c r="Z171" s="172">
        <v>1695</v>
      </c>
      <c r="AA171" s="172">
        <v>1695</v>
      </c>
      <c r="AB171" s="172"/>
      <c r="AC171" s="172"/>
      <c r="AD171" s="172"/>
      <c r="AE171" s="172">
        <v>1762.89</v>
      </c>
      <c r="AF171" s="172">
        <v>1762.89</v>
      </c>
      <c r="AG171" s="172">
        <f t="shared" si="43"/>
        <v>67.8900000000001</v>
      </c>
      <c r="AI171" s="168">
        <f>IFERROR(VLOOKUP(B171,[2]rptBudgetaryBudgetCrossOrganiza!$A$1:$M$744,4,FALSE),"0")</f>
        <v>1695</v>
      </c>
      <c r="AJ171" s="168">
        <f>IFERROR(VLOOKUP(B171,[2]rptBudgetaryBudgetCrossOrganiza!$A$1:$M$744,6,FALSE),"0")</f>
        <v>1695</v>
      </c>
      <c r="AK171" s="170">
        <f t="shared" si="35"/>
        <v>1695</v>
      </c>
      <c r="AL171" s="170">
        <f>IFERROR(VLOOKUP(B171,[3]rptBudgetaryBudgetCrossOrganiza!$A$11516:$O$12569,13,FALSE),"0")</f>
        <v>440.88</v>
      </c>
      <c r="AM171" s="170"/>
      <c r="AN171" s="170"/>
      <c r="AO171" s="170"/>
      <c r="AP171" s="170"/>
      <c r="AQ171" s="170">
        <f t="shared" si="44"/>
        <v>-1695</v>
      </c>
      <c r="AS171" s="140"/>
      <c r="AT171" s="140"/>
      <c r="AU171" s="140"/>
      <c r="AV171" s="140"/>
      <c r="AW171" s="140"/>
      <c r="AX171" s="140"/>
      <c r="AY171" s="140"/>
      <c r="AZ171" s="140">
        <f t="shared" si="45"/>
        <v>0</v>
      </c>
    </row>
    <row r="172" spans="1:52" x14ac:dyDescent="0.2">
      <c r="A172" s="190">
        <v>4</v>
      </c>
      <c r="B172" s="141" t="s">
        <v>360</v>
      </c>
      <c r="C172" s="148" t="str">
        <f t="shared" si="31"/>
        <v>11</v>
      </c>
      <c r="D172" s="148" t="str">
        <f t="shared" si="32"/>
        <v>00</v>
      </c>
      <c r="E172" s="148" t="str">
        <f t="shared" si="33"/>
        <v>250</v>
      </c>
      <c r="F172" s="141" t="str">
        <f t="shared" si="34"/>
        <v>5100.01</v>
      </c>
      <c r="G172" s="141" t="s">
        <v>98</v>
      </c>
      <c r="H172" s="163">
        <v>400</v>
      </c>
      <c r="I172" s="163">
        <v>400</v>
      </c>
      <c r="J172" s="163"/>
      <c r="K172" s="163"/>
      <c r="L172" s="163"/>
      <c r="M172" s="163">
        <v>403.32</v>
      </c>
      <c r="N172" s="139">
        <v>403.32</v>
      </c>
      <c r="O172" s="139">
        <f t="shared" si="41"/>
        <v>3.3199999999999932</v>
      </c>
      <c r="Q172" s="174">
        <v>425</v>
      </c>
      <c r="R172" s="174">
        <v>425</v>
      </c>
      <c r="S172" s="174"/>
      <c r="T172" s="174"/>
      <c r="U172" s="174"/>
      <c r="V172" s="174">
        <v>420.69</v>
      </c>
      <c r="W172" s="140">
        <v>420.69</v>
      </c>
      <c r="X172" s="140">
        <f t="shared" si="42"/>
        <v>-4.3100000000000023</v>
      </c>
      <c r="Z172" s="172">
        <v>460</v>
      </c>
      <c r="AA172" s="172">
        <v>460</v>
      </c>
      <c r="AB172" s="172"/>
      <c r="AC172" s="172"/>
      <c r="AD172" s="172"/>
      <c r="AE172" s="172">
        <v>474.92</v>
      </c>
      <c r="AF172" s="172">
        <v>474.92</v>
      </c>
      <c r="AG172" s="172">
        <f t="shared" si="43"/>
        <v>14.920000000000016</v>
      </c>
      <c r="AI172" s="168">
        <f>IFERROR(VLOOKUP(B172,[2]rptBudgetaryBudgetCrossOrganiza!$A$1:$M$744,4,FALSE),"0")</f>
        <v>460</v>
      </c>
      <c r="AJ172" s="168">
        <f>IFERROR(VLOOKUP(B172,[2]rptBudgetaryBudgetCrossOrganiza!$A$1:$M$744,6,FALSE),"0")</f>
        <v>460</v>
      </c>
      <c r="AK172" s="170">
        <f t="shared" si="35"/>
        <v>460</v>
      </c>
      <c r="AL172" s="170">
        <f>IFERROR(VLOOKUP(B172,[3]rptBudgetaryBudgetCrossOrganiza!$A$11516:$O$12569,13,FALSE),"0")</f>
        <v>126.54</v>
      </c>
      <c r="AM172" s="170"/>
      <c r="AN172" s="170"/>
      <c r="AO172" s="170"/>
      <c r="AP172" s="170"/>
      <c r="AQ172" s="170">
        <f t="shared" si="44"/>
        <v>-460</v>
      </c>
      <c r="AS172" s="140"/>
      <c r="AT172" s="140"/>
      <c r="AU172" s="140"/>
      <c r="AV172" s="140"/>
      <c r="AW172" s="140"/>
      <c r="AX172" s="140"/>
      <c r="AY172" s="140"/>
      <c r="AZ172" s="140">
        <f t="shared" si="45"/>
        <v>0</v>
      </c>
    </row>
    <row r="173" spans="1:52" x14ac:dyDescent="0.2">
      <c r="A173" s="190">
        <v>4</v>
      </c>
      <c r="B173" s="141" t="s">
        <v>361</v>
      </c>
      <c r="C173" s="148" t="str">
        <f t="shared" si="31"/>
        <v>11</v>
      </c>
      <c r="D173" s="148" t="str">
        <f t="shared" si="32"/>
        <v>00</v>
      </c>
      <c r="E173" s="148" t="str">
        <f t="shared" si="33"/>
        <v>250</v>
      </c>
      <c r="F173" s="141" t="str">
        <f t="shared" si="34"/>
        <v>5100.02</v>
      </c>
      <c r="G173" s="141" t="s">
        <v>99</v>
      </c>
      <c r="H173" s="163">
        <v>600</v>
      </c>
      <c r="I173" s="163">
        <v>600</v>
      </c>
      <c r="J173" s="163"/>
      <c r="K173" s="163"/>
      <c r="L173" s="163"/>
      <c r="M173" s="163">
        <v>592.32000000000005</v>
      </c>
      <c r="N173" s="139">
        <v>592.32000000000005</v>
      </c>
      <c r="O173" s="139">
        <f t="shared" si="41"/>
        <v>-7.67999999999995</v>
      </c>
      <c r="Q173" s="174">
        <v>600</v>
      </c>
      <c r="R173" s="174">
        <v>600</v>
      </c>
      <c r="S173" s="174"/>
      <c r="T173" s="174"/>
      <c r="U173" s="174"/>
      <c r="V173" s="174">
        <v>592.32000000000005</v>
      </c>
      <c r="W173" s="140">
        <v>592.32000000000005</v>
      </c>
      <c r="X173" s="140">
        <f t="shared" si="42"/>
        <v>-7.67999999999995</v>
      </c>
      <c r="Z173" s="172">
        <v>595</v>
      </c>
      <c r="AA173" s="172">
        <v>595</v>
      </c>
      <c r="AB173" s="172"/>
      <c r="AC173" s="172"/>
      <c r="AD173" s="172"/>
      <c r="AE173" s="172">
        <v>271.48</v>
      </c>
      <c r="AF173" s="172">
        <v>271.48</v>
      </c>
      <c r="AG173" s="172">
        <f t="shared" si="43"/>
        <v>-323.52</v>
      </c>
      <c r="AI173" s="168">
        <f>IFERROR(VLOOKUP(B173,[2]rptBudgetaryBudgetCrossOrganiza!$A$1:$M$744,4,FALSE),"0")</f>
        <v>595</v>
      </c>
      <c r="AJ173" s="168">
        <f>IFERROR(VLOOKUP(B173,[2]rptBudgetaryBudgetCrossOrganiza!$A$1:$M$744,6,FALSE),"0")</f>
        <v>595</v>
      </c>
      <c r="AK173" s="170">
        <f t="shared" si="35"/>
        <v>595</v>
      </c>
      <c r="AL173" s="170">
        <f>IFERROR(VLOOKUP(B173,[3]rptBudgetaryBudgetCrossOrganiza!$A$11516:$O$12569,13,FALSE),"0")</f>
        <v>0</v>
      </c>
      <c r="AM173" s="170"/>
      <c r="AN173" s="170"/>
      <c r="AO173" s="170"/>
      <c r="AP173" s="170"/>
      <c r="AQ173" s="170">
        <f t="shared" si="44"/>
        <v>-595</v>
      </c>
      <c r="AS173" s="140"/>
      <c r="AT173" s="140"/>
      <c r="AU173" s="140"/>
      <c r="AV173" s="140"/>
      <c r="AW173" s="140"/>
      <c r="AX173" s="140"/>
      <c r="AY173" s="140"/>
      <c r="AZ173" s="140">
        <f t="shared" si="45"/>
        <v>0</v>
      </c>
    </row>
    <row r="174" spans="1:52" x14ac:dyDescent="0.2">
      <c r="A174" s="190">
        <v>4</v>
      </c>
      <c r="B174" s="141" t="s">
        <v>362</v>
      </c>
      <c r="C174" s="148" t="str">
        <f t="shared" si="31"/>
        <v>11</v>
      </c>
      <c r="D174" s="148" t="str">
        <f t="shared" si="32"/>
        <v>00</v>
      </c>
      <c r="E174" s="148" t="str">
        <f t="shared" si="33"/>
        <v>250</v>
      </c>
      <c r="F174" s="141" t="str">
        <f t="shared" si="34"/>
        <v>5100.03</v>
      </c>
      <c r="G174" s="141" t="s">
        <v>100</v>
      </c>
      <c r="H174" s="163">
        <v>45</v>
      </c>
      <c r="I174" s="163">
        <v>45</v>
      </c>
      <c r="J174" s="163"/>
      <c r="K174" s="163"/>
      <c r="L174" s="163"/>
      <c r="M174" s="163">
        <v>40.799999999999997</v>
      </c>
      <c r="N174" s="139">
        <v>40.799999999999997</v>
      </c>
      <c r="O174" s="139">
        <f t="shared" si="41"/>
        <v>-4.2000000000000028</v>
      </c>
      <c r="Q174" s="174">
        <v>45</v>
      </c>
      <c r="R174" s="174">
        <v>45</v>
      </c>
      <c r="S174" s="174"/>
      <c r="T174" s="174"/>
      <c r="U174" s="174"/>
      <c r="V174" s="174">
        <v>40.31</v>
      </c>
      <c r="W174" s="140">
        <v>40.31</v>
      </c>
      <c r="X174" s="140">
        <f t="shared" si="42"/>
        <v>-4.6899999999999977</v>
      </c>
      <c r="Z174" s="172">
        <v>40</v>
      </c>
      <c r="AA174" s="172">
        <v>40</v>
      </c>
      <c r="AB174" s="172"/>
      <c r="AC174" s="172"/>
      <c r="AD174" s="172"/>
      <c r="AE174" s="172">
        <v>80.78</v>
      </c>
      <c r="AF174" s="172">
        <v>80.78</v>
      </c>
      <c r="AG174" s="172">
        <f t="shared" si="43"/>
        <v>40.78</v>
      </c>
      <c r="AI174" s="168">
        <f>IFERROR(VLOOKUP(B174,[2]rptBudgetaryBudgetCrossOrganiza!$A$1:$M$744,4,FALSE),"0")</f>
        <v>40</v>
      </c>
      <c r="AJ174" s="168">
        <f>IFERROR(VLOOKUP(B174,[2]rptBudgetaryBudgetCrossOrganiza!$A$1:$M$744,6,FALSE),"0")</f>
        <v>40</v>
      </c>
      <c r="AK174" s="170">
        <f t="shared" si="35"/>
        <v>40</v>
      </c>
      <c r="AL174" s="170">
        <f>IFERROR(VLOOKUP(B174,[3]rptBudgetaryBudgetCrossOrganiza!$A$11516:$O$12569,13,FALSE),"0")</f>
        <v>25.56</v>
      </c>
      <c r="AM174" s="170"/>
      <c r="AN174" s="170"/>
      <c r="AO174" s="170"/>
      <c r="AP174" s="170"/>
      <c r="AQ174" s="170">
        <f t="shared" si="44"/>
        <v>-40</v>
      </c>
      <c r="AS174" s="140"/>
      <c r="AT174" s="140"/>
      <c r="AU174" s="140"/>
      <c r="AV174" s="140"/>
      <c r="AW174" s="140"/>
      <c r="AX174" s="140"/>
      <c r="AY174" s="140"/>
      <c r="AZ174" s="140">
        <f t="shared" si="45"/>
        <v>0</v>
      </c>
    </row>
    <row r="175" spans="1:52" x14ac:dyDescent="0.2">
      <c r="A175" s="190">
        <v>4</v>
      </c>
      <c r="B175" s="141" t="s">
        <v>363</v>
      </c>
      <c r="C175" s="148" t="str">
        <f t="shared" si="31"/>
        <v>11</v>
      </c>
      <c r="D175" s="148" t="str">
        <f t="shared" si="32"/>
        <v>00</v>
      </c>
      <c r="E175" s="148" t="str">
        <f t="shared" si="33"/>
        <v>250</v>
      </c>
      <c r="F175" s="141" t="str">
        <f t="shared" si="34"/>
        <v>5100.04</v>
      </c>
      <c r="G175" s="141" t="s">
        <v>101</v>
      </c>
      <c r="H175" s="163">
        <v>10</v>
      </c>
      <c r="I175" s="163">
        <v>10</v>
      </c>
      <c r="J175" s="163"/>
      <c r="K175" s="163"/>
      <c r="L175" s="163"/>
      <c r="M175" s="163">
        <v>7.92</v>
      </c>
      <c r="N175" s="139">
        <v>7.92</v>
      </c>
      <c r="O175" s="139">
        <f t="shared" si="41"/>
        <v>-2.08</v>
      </c>
      <c r="Q175" s="174">
        <v>10</v>
      </c>
      <c r="R175" s="174">
        <v>10</v>
      </c>
      <c r="S175" s="174"/>
      <c r="T175" s="174"/>
      <c r="U175" s="174"/>
      <c r="V175" s="174">
        <v>7.92</v>
      </c>
      <c r="W175" s="140">
        <v>7.92</v>
      </c>
      <c r="X175" s="140">
        <f t="shared" si="42"/>
        <v>-2.08</v>
      </c>
      <c r="Z175" s="172">
        <v>10</v>
      </c>
      <c r="AA175" s="172">
        <v>10</v>
      </c>
      <c r="AB175" s="172"/>
      <c r="AC175" s="172"/>
      <c r="AD175" s="172"/>
      <c r="AE175" s="172">
        <v>13.46</v>
      </c>
      <c r="AF175" s="172">
        <v>13.46</v>
      </c>
      <c r="AG175" s="172"/>
      <c r="AI175" s="168">
        <f>IFERROR(VLOOKUP(B175,[2]rptBudgetaryBudgetCrossOrganiza!$A$1:$M$744,4,FALSE),"0")</f>
        <v>10</v>
      </c>
      <c r="AJ175" s="168">
        <f>IFERROR(VLOOKUP(B175,[2]rptBudgetaryBudgetCrossOrganiza!$A$1:$M$744,6,FALSE),"0")</f>
        <v>10</v>
      </c>
      <c r="AK175" s="170">
        <f t="shared" si="35"/>
        <v>10</v>
      </c>
      <c r="AL175" s="170">
        <f>IFERROR(VLOOKUP(B175,[3]rptBudgetaryBudgetCrossOrganiza!$A$11516:$O$12569,13,FALSE),"0")</f>
        <v>4.2</v>
      </c>
      <c r="AM175" s="170"/>
      <c r="AN175" s="170"/>
      <c r="AO175" s="170"/>
      <c r="AP175" s="170"/>
      <c r="AQ175" s="170">
        <f t="shared" si="44"/>
        <v>-10</v>
      </c>
      <c r="AS175" s="140"/>
      <c r="AT175" s="140"/>
      <c r="AU175" s="140"/>
      <c r="AV175" s="140"/>
      <c r="AW175" s="140"/>
      <c r="AX175" s="140"/>
      <c r="AY175" s="140"/>
      <c r="AZ175" s="140"/>
    </row>
    <row r="176" spans="1:52" x14ac:dyDescent="0.2">
      <c r="A176" s="190">
        <v>4</v>
      </c>
      <c r="B176" s="141" t="s">
        <v>364</v>
      </c>
      <c r="C176" s="148" t="str">
        <f t="shared" si="31"/>
        <v>11</v>
      </c>
      <c r="D176" s="148" t="str">
        <f t="shared" si="32"/>
        <v>00</v>
      </c>
      <c r="E176" s="148" t="str">
        <f t="shared" si="33"/>
        <v>250</v>
      </c>
      <c r="F176" s="141" t="str">
        <f t="shared" si="34"/>
        <v>5100.05</v>
      </c>
      <c r="G176" s="141" t="s">
        <v>102</v>
      </c>
      <c r="H176" s="163">
        <v>20</v>
      </c>
      <c r="I176" s="163">
        <v>20</v>
      </c>
      <c r="J176" s="163"/>
      <c r="K176" s="163"/>
      <c r="L176" s="163"/>
      <c r="M176" s="163">
        <v>16.559999999999999</v>
      </c>
      <c r="N176" s="139">
        <v>16.559999999999999</v>
      </c>
      <c r="O176" s="139">
        <f t="shared" si="41"/>
        <v>-3.4400000000000013</v>
      </c>
      <c r="Q176" s="174">
        <v>20</v>
      </c>
      <c r="R176" s="174">
        <v>20</v>
      </c>
      <c r="S176" s="174"/>
      <c r="T176" s="174"/>
      <c r="U176" s="174"/>
      <c r="V176" s="174">
        <v>17.16</v>
      </c>
      <c r="W176" s="140">
        <v>17.16</v>
      </c>
      <c r="X176" s="140"/>
      <c r="Z176" s="172">
        <v>20</v>
      </c>
      <c r="AA176" s="172">
        <v>20</v>
      </c>
      <c r="AB176" s="172"/>
      <c r="AC176" s="172"/>
      <c r="AD176" s="172"/>
      <c r="AE176" s="172">
        <v>17.16</v>
      </c>
      <c r="AF176" s="172">
        <v>17.16</v>
      </c>
      <c r="AG176" s="172">
        <f t="shared" ref="AG176:AG199" si="46">AF176-AA176</f>
        <v>-2.84</v>
      </c>
      <c r="AI176" s="168">
        <f>IFERROR(VLOOKUP(B176,[2]rptBudgetaryBudgetCrossOrganiza!$A$1:$M$744,4,FALSE),"0")</f>
        <v>20</v>
      </c>
      <c r="AJ176" s="168">
        <f>IFERROR(VLOOKUP(B176,[2]rptBudgetaryBudgetCrossOrganiza!$A$1:$M$744,6,FALSE),"0")</f>
        <v>20</v>
      </c>
      <c r="AK176" s="170">
        <f t="shared" si="35"/>
        <v>20</v>
      </c>
      <c r="AL176" s="170">
        <f>IFERROR(VLOOKUP(B176,[3]rptBudgetaryBudgetCrossOrganiza!$A$11516:$O$12569,13,FALSE),"0")</f>
        <v>4.2300000000000004</v>
      </c>
      <c r="AM176" s="170"/>
      <c r="AN176" s="170"/>
      <c r="AO176" s="170"/>
      <c r="AP176" s="170"/>
      <c r="AQ176" s="170">
        <f t="shared" si="44"/>
        <v>-20</v>
      </c>
      <c r="AS176" s="140"/>
      <c r="AT176" s="140"/>
      <c r="AU176" s="140"/>
      <c r="AV176" s="140"/>
      <c r="AW176" s="140"/>
      <c r="AX176" s="140"/>
      <c r="AY176" s="140"/>
      <c r="AZ176" s="140"/>
    </row>
    <row r="177" spans="1:52" x14ac:dyDescent="0.2">
      <c r="A177" s="190">
        <v>4</v>
      </c>
      <c r="B177" s="141" t="s">
        <v>365</v>
      </c>
      <c r="C177" s="148" t="str">
        <f t="shared" si="31"/>
        <v>11</v>
      </c>
      <c r="D177" s="148" t="str">
        <f t="shared" si="32"/>
        <v>00</v>
      </c>
      <c r="E177" s="148" t="str">
        <f t="shared" si="33"/>
        <v>250</v>
      </c>
      <c r="F177" s="141" t="str">
        <f t="shared" si="34"/>
        <v>5100.06</v>
      </c>
      <c r="G177" s="141" t="s">
        <v>103</v>
      </c>
      <c r="H177" s="163">
        <v>200</v>
      </c>
      <c r="I177" s="163">
        <v>200</v>
      </c>
      <c r="J177" s="163"/>
      <c r="K177" s="163"/>
      <c r="L177" s="163"/>
      <c r="M177" s="163">
        <v>200</v>
      </c>
      <c r="N177" s="139">
        <v>200</v>
      </c>
      <c r="O177" s="139">
        <f t="shared" si="41"/>
        <v>0</v>
      </c>
      <c r="Q177" s="174">
        <v>210</v>
      </c>
      <c r="R177" s="174">
        <v>210</v>
      </c>
      <c r="S177" s="174"/>
      <c r="T177" s="174"/>
      <c r="U177" s="174"/>
      <c r="V177" s="174">
        <v>210</v>
      </c>
      <c r="W177" s="140">
        <v>210</v>
      </c>
      <c r="X177" s="140"/>
      <c r="Z177" s="172">
        <v>240</v>
      </c>
      <c r="AA177" s="172">
        <v>240</v>
      </c>
      <c r="AB177" s="172"/>
      <c r="AC177" s="172"/>
      <c r="AD177" s="172"/>
      <c r="AE177" s="172">
        <v>80</v>
      </c>
      <c r="AF177" s="172">
        <v>80</v>
      </c>
      <c r="AG177" s="172">
        <f t="shared" si="46"/>
        <v>-160</v>
      </c>
      <c r="AI177" s="168">
        <f>IFERROR(VLOOKUP(B177,[2]rptBudgetaryBudgetCrossOrganiza!$A$1:$M$744,4,FALSE),"0")</f>
        <v>240</v>
      </c>
      <c r="AJ177" s="168">
        <f>IFERROR(VLOOKUP(B177,[2]rptBudgetaryBudgetCrossOrganiza!$A$1:$M$744,6,FALSE),"0")</f>
        <v>240</v>
      </c>
      <c r="AK177" s="170">
        <f t="shared" si="35"/>
        <v>240</v>
      </c>
      <c r="AL177" s="170">
        <f>IFERROR(VLOOKUP(B177,[3]rptBudgetaryBudgetCrossOrganiza!$A$11516:$O$12569,13,FALSE),"0")</f>
        <v>0</v>
      </c>
      <c r="AM177" s="170"/>
      <c r="AN177" s="170"/>
      <c r="AO177" s="170"/>
      <c r="AP177" s="170"/>
      <c r="AQ177" s="170">
        <f t="shared" si="44"/>
        <v>-240</v>
      </c>
      <c r="AS177" s="140"/>
      <c r="AT177" s="140"/>
      <c r="AU177" s="140"/>
      <c r="AV177" s="140"/>
      <c r="AW177" s="140"/>
      <c r="AX177" s="140"/>
      <c r="AY177" s="140"/>
      <c r="AZ177" s="140"/>
    </row>
    <row r="178" spans="1:52" x14ac:dyDescent="0.2">
      <c r="A178" s="190">
        <v>4</v>
      </c>
      <c r="B178" s="141" t="s">
        <v>366</v>
      </c>
      <c r="C178" s="148" t="str">
        <f t="shared" si="31"/>
        <v>11</v>
      </c>
      <c r="D178" s="148" t="str">
        <f t="shared" si="32"/>
        <v>00</v>
      </c>
      <c r="E178" s="148" t="str">
        <f t="shared" si="33"/>
        <v>250</v>
      </c>
      <c r="F178" s="141" t="str">
        <f t="shared" si="34"/>
        <v>5100.07</v>
      </c>
      <c r="G178" s="141" t="s">
        <v>104</v>
      </c>
      <c r="H178" s="163">
        <v>65</v>
      </c>
      <c r="I178" s="163">
        <v>65</v>
      </c>
      <c r="J178" s="163"/>
      <c r="K178" s="163"/>
      <c r="L178" s="163"/>
      <c r="M178" s="163">
        <v>51.72</v>
      </c>
      <c r="N178" s="139">
        <v>51.72</v>
      </c>
      <c r="O178" s="139">
        <f t="shared" si="41"/>
        <v>-13.280000000000001</v>
      </c>
      <c r="Q178" s="174">
        <v>70</v>
      </c>
      <c r="R178" s="174">
        <v>70</v>
      </c>
      <c r="S178" s="174"/>
      <c r="T178" s="174"/>
      <c r="U178" s="174"/>
      <c r="V178" s="174">
        <v>51.96</v>
      </c>
      <c r="W178" s="140">
        <v>51.96</v>
      </c>
      <c r="X178" s="140"/>
      <c r="Z178" s="172">
        <v>60</v>
      </c>
      <c r="AA178" s="172">
        <v>60</v>
      </c>
      <c r="AB178" s="172"/>
      <c r="AC178" s="172"/>
      <c r="AD178" s="172"/>
      <c r="AE178" s="172">
        <v>49.5</v>
      </c>
      <c r="AF178" s="172">
        <v>49.5</v>
      </c>
      <c r="AG178" s="172">
        <f t="shared" si="46"/>
        <v>-10.5</v>
      </c>
      <c r="AI178" s="168">
        <f>IFERROR(VLOOKUP(B178,[2]rptBudgetaryBudgetCrossOrganiza!$A$1:$M$744,4,FALSE),"0")</f>
        <v>60</v>
      </c>
      <c r="AJ178" s="168">
        <f>IFERROR(VLOOKUP(B178,[2]rptBudgetaryBudgetCrossOrganiza!$A$1:$M$744,6,FALSE),"0")</f>
        <v>60</v>
      </c>
      <c r="AK178" s="170">
        <f t="shared" si="35"/>
        <v>60</v>
      </c>
      <c r="AL178" s="170">
        <f>IFERROR(VLOOKUP(B178,[3]rptBudgetaryBudgetCrossOrganiza!$A$11516:$O$12569,13,FALSE),"0")</f>
        <v>10.54</v>
      </c>
      <c r="AM178" s="170"/>
      <c r="AN178" s="170"/>
      <c r="AO178" s="170"/>
      <c r="AP178" s="170"/>
      <c r="AQ178" s="170">
        <f t="shared" si="44"/>
        <v>-60</v>
      </c>
      <c r="AS178" s="140"/>
      <c r="AT178" s="140"/>
      <c r="AU178" s="140"/>
      <c r="AV178" s="140"/>
      <c r="AW178" s="140"/>
      <c r="AX178" s="140"/>
      <c r="AY178" s="140"/>
      <c r="AZ178" s="140"/>
    </row>
    <row r="179" spans="1:52" x14ac:dyDescent="0.2">
      <c r="A179" s="190">
        <v>4</v>
      </c>
      <c r="B179" s="141" t="s">
        <v>367</v>
      </c>
      <c r="C179" s="148" t="str">
        <f t="shared" si="31"/>
        <v>11</v>
      </c>
      <c r="D179" s="148" t="str">
        <f t="shared" si="32"/>
        <v>00</v>
      </c>
      <c r="E179" s="148" t="str">
        <f t="shared" si="33"/>
        <v>250</v>
      </c>
      <c r="F179" s="141" t="str">
        <f t="shared" si="34"/>
        <v>5100.08</v>
      </c>
      <c r="G179" s="141" t="s">
        <v>105</v>
      </c>
      <c r="H179" s="163">
        <v>0</v>
      </c>
      <c r="I179" s="163">
        <v>0</v>
      </c>
      <c r="J179" s="163"/>
      <c r="K179" s="163"/>
      <c r="L179" s="163"/>
      <c r="M179" s="163">
        <v>0</v>
      </c>
      <c r="N179" s="139">
        <v>0</v>
      </c>
      <c r="O179" s="139">
        <f t="shared" si="41"/>
        <v>0</v>
      </c>
      <c r="Q179" s="174">
        <v>0</v>
      </c>
      <c r="R179" s="174">
        <v>0</v>
      </c>
      <c r="S179" s="174"/>
      <c r="T179" s="174"/>
      <c r="U179" s="174"/>
      <c r="V179" s="174">
        <v>0</v>
      </c>
      <c r="W179" s="140">
        <v>0</v>
      </c>
      <c r="X179" s="140"/>
      <c r="Z179" s="172">
        <v>0</v>
      </c>
      <c r="AA179" s="172">
        <v>0</v>
      </c>
      <c r="AB179" s="172"/>
      <c r="AC179" s="172"/>
      <c r="AD179" s="172"/>
      <c r="AE179" s="172">
        <v>208.31</v>
      </c>
      <c r="AF179" s="172">
        <v>208.31</v>
      </c>
      <c r="AG179" s="172">
        <f t="shared" si="46"/>
        <v>208.31</v>
      </c>
      <c r="AI179" s="168">
        <f>IFERROR(VLOOKUP(B179,[2]rptBudgetaryBudgetCrossOrganiza!$A$1:$M$744,4,FALSE),"0")</f>
        <v>0</v>
      </c>
      <c r="AJ179" s="168">
        <f>IFERROR(VLOOKUP(B179,[2]rptBudgetaryBudgetCrossOrganiza!$A$1:$M$744,6,FALSE),"0")</f>
        <v>0</v>
      </c>
      <c r="AK179" s="170">
        <f t="shared" si="35"/>
        <v>0</v>
      </c>
      <c r="AL179" s="170">
        <f>IFERROR(VLOOKUP(B179,[3]rptBudgetaryBudgetCrossOrganiza!$A$11516:$O$12569,13,FALSE),"0")</f>
        <v>105.89</v>
      </c>
      <c r="AM179" s="170"/>
      <c r="AN179" s="170"/>
      <c r="AO179" s="170"/>
      <c r="AP179" s="170"/>
      <c r="AQ179" s="170">
        <f t="shared" si="44"/>
        <v>0</v>
      </c>
      <c r="AS179" s="140"/>
      <c r="AT179" s="140"/>
      <c r="AU179" s="140"/>
      <c r="AV179" s="140"/>
      <c r="AW179" s="140"/>
      <c r="AX179" s="140"/>
      <c r="AY179" s="140"/>
      <c r="AZ179" s="140"/>
    </row>
    <row r="180" spans="1:52" x14ac:dyDescent="0.2">
      <c r="A180" s="190">
        <v>4</v>
      </c>
      <c r="B180" s="141" t="s">
        <v>368</v>
      </c>
      <c r="C180" s="148" t="str">
        <f t="shared" si="31"/>
        <v>11</v>
      </c>
      <c r="D180" s="148" t="str">
        <f t="shared" si="32"/>
        <v>00</v>
      </c>
      <c r="E180" s="148" t="str">
        <f t="shared" si="33"/>
        <v>250</v>
      </c>
      <c r="F180" s="141" t="str">
        <f t="shared" si="34"/>
        <v>5100.09</v>
      </c>
      <c r="G180" s="141" t="s">
        <v>106</v>
      </c>
      <c r="H180" s="163">
        <v>0</v>
      </c>
      <c r="I180" s="163">
        <v>0</v>
      </c>
      <c r="J180" s="163"/>
      <c r="K180" s="163"/>
      <c r="L180" s="163"/>
      <c r="M180" s="163">
        <v>0</v>
      </c>
      <c r="N180" s="139">
        <v>0</v>
      </c>
      <c r="O180" s="139">
        <f t="shared" si="41"/>
        <v>0</v>
      </c>
      <c r="Q180" s="174">
        <v>0</v>
      </c>
      <c r="R180" s="174">
        <v>0</v>
      </c>
      <c r="S180" s="174"/>
      <c r="T180" s="174"/>
      <c r="U180" s="174"/>
      <c r="V180" s="174">
        <v>0</v>
      </c>
      <c r="W180" s="140">
        <v>0</v>
      </c>
      <c r="X180" s="140"/>
      <c r="Z180" s="172">
        <v>0</v>
      </c>
      <c r="AA180" s="172">
        <v>0</v>
      </c>
      <c r="AB180" s="172"/>
      <c r="AC180" s="172"/>
      <c r="AD180" s="172"/>
      <c r="AE180" s="172">
        <v>0</v>
      </c>
      <c r="AF180" s="172">
        <v>0</v>
      </c>
      <c r="AG180" s="172">
        <f t="shared" si="46"/>
        <v>0</v>
      </c>
      <c r="AI180" s="168">
        <f>IFERROR(VLOOKUP(B180,[2]rptBudgetaryBudgetCrossOrganiza!$A$1:$M$744,4,FALSE),"0")</f>
        <v>0</v>
      </c>
      <c r="AJ180" s="168">
        <f>IFERROR(VLOOKUP(B180,[2]rptBudgetaryBudgetCrossOrganiza!$A$1:$M$744,6,FALSE),"0")</f>
        <v>0</v>
      </c>
      <c r="AK180" s="170">
        <f t="shared" si="35"/>
        <v>0</v>
      </c>
      <c r="AL180" s="170">
        <f>IFERROR(VLOOKUP(B180,[3]rptBudgetaryBudgetCrossOrganiza!$A$11516:$O$12569,13,FALSE),"0")</f>
        <v>0</v>
      </c>
      <c r="AM180" s="170"/>
      <c r="AN180" s="170"/>
      <c r="AO180" s="170"/>
      <c r="AP180" s="170"/>
      <c r="AQ180" s="170">
        <f t="shared" si="44"/>
        <v>0</v>
      </c>
      <c r="AS180" s="140"/>
      <c r="AT180" s="140"/>
      <c r="AU180" s="140"/>
      <c r="AV180" s="140"/>
      <c r="AW180" s="140"/>
      <c r="AX180" s="140"/>
      <c r="AY180" s="140"/>
      <c r="AZ180" s="140"/>
    </row>
    <row r="181" spans="1:52" x14ac:dyDescent="0.2">
      <c r="A181" s="190">
        <v>4</v>
      </c>
      <c r="B181" s="141" t="s">
        <v>369</v>
      </c>
      <c r="C181" s="148" t="str">
        <f t="shared" si="31"/>
        <v>11</v>
      </c>
      <c r="D181" s="148" t="str">
        <f t="shared" si="32"/>
        <v>00</v>
      </c>
      <c r="E181" s="148" t="str">
        <f t="shared" si="33"/>
        <v>250</v>
      </c>
      <c r="F181" s="141" t="str">
        <f t="shared" si="34"/>
        <v>5100.10</v>
      </c>
      <c r="G181" s="141" t="s">
        <v>107</v>
      </c>
      <c r="H181" s="163">
        <v>70</v>
      </c>
      <c r="I181" s="163">
        <v>70</v>
      </c>
      <c r="J181" s="163"/>
      <c r="K181" s="163"/>
      <c r="L181" s="163"/>
      <c r="M181" s="163">
        <v>70</v>
      </c>
      <c r="N181" s="139">
        <v>70</v>
      </c>
      <c r="O181" s="139">
        <f t="shared" si="41"/>
        <v>0</v>
      </c>
      <c r="Q181" s="174">
        <v>55</v>
      </c>
      <c r="R181" s="174">
        <v>55</v>
      </c>
      <c r="S181" s="174"/>
      <c r="T181" s="174"/>
      <c r="U181" s="174"/>
      <c r="V181" s="174">
        <v>70</v>
      </c>
      <c r="W181" s="140">
        <v>70</v>
      </c>
      <c r="X181" s="140"/>
      <c r="Z181" s="172">
        <v>70</v>
      </c>
      <c r="AA181" s="172">
        <v>70</v>
      </c>
      <c r="AB181" s="172"/>
      <c r="AC181" s="172"/>
      <c r="AD181" s="172"/>
      <c r="AE181" s="172">
        <v>168</v>
      </c>
      <c r="AF181" s="172">
        <v>168</v>
      </c>
      <c r="AG181" s="172">
        <f t="shared" si="46"/>
        <v>98</v>
      </c>
      <c r="AI181" s="168">
        <f>IFERROR(VLOOKUP(B181,[2]rptBudgetaryBudgetCrossOrganiza!$A$1:$M$744,4,FALSE),"0")</f>
        <v>70</v>
      </c>
      <c r="AJ181" s="168">
        <f>IFERROR(VLOOKUP(B181,[2]rptBudgetaryBudgetCrossOrganiza!$A$1:$M$744,6,FALSE),"0")</f>
        <v>70</v>
      </c>
      <c r="AK181" s="170">
        <f t="shared" si="35"/>
        <v>70</v>
      </c>
      <c r="AL181" s="170">
        <f>IFERROR(VLOOKUP(B181,[3]rptBudgetaryBudgetCrossOrganiza!$A$11516:$O$12569,13,FALSE),"0")</f>
        <v>0</v>
      </c>
      <c r="AM181" s="170"/>
      <c r="AN181" s="170"/>
      <c r="AO181" s="170"/>
      <c r="AP181" s="170"/>
      <c r="AQ181" s="170">
        <f t="shared" si="44"/>
        <v>-70</v>
      </c>
      <c r="AS181" s="140"/>
      <c r="AT181" s="140"/>
      <c r="AU181" s="140"/>
      <c r="AV181" s="140"/>
      <c r="AW181" s="140"/>
      <c r="AX181" s="140"/>
      <c r="AY181" s="140"/>
      <c r="AZ181" s="140"/>
    </row>
    <row r="182" spans="1:52" x14ac:dyDescent="0.2">
      <c r="A182" s="190">
        <v>4</v>
      </c>
      <c r="B182" s="141" t="s">
        <v>370</v>
      </c>
      <c r="C182" s="148" t="str">
        <f t="shared" si="31"/>
        <v>11</v>
      </c>
      <c r="D182" s="148" t="str">
        <f t="shared" si="32"/>
        <v>00</v>
      </c>
      <c r="E182" s="148" t="str">
        <f t="shared" si="33"/>
        <v>250</v>
      </c>
      <c r="F182" s="141" t="str">
        <f t="shared" si="34"/>
        <v>5100.11</v>
      </c>
      <c r="G182" s="141" t="s">
        <v>108</v>
      </c>
      <c r="H182" s="163">
        <v>120</v>
      </c>
      <c r="I182" s="163">
        <v>120</v>
      </c>
      <c r="J182" s="163"/>
      <c r="K182" s="163"/>
      <c r="L182" s="163"/>
      <c r="M182" s="163">
        <v>118.5</v>
      </c>
      <c r="N182" s="139">
        <v>118.5</v>
      </c>
      <c r="O182" s="139">
        <f t="shared" si="41"/>
        <v>-1.5</v>
      </c>
      <c r="Q182" s="174">
        <v>130</v>
      </c>
      <c r="R182" s="174">
        <v>130</v>
      </c>
      <c r="S182" s="174"/>
      <c r="T182" s="174"/>
      <c r="U182" s="174"/>
      <c r="V182" s="174">
        <v>124.1</v>
      </c>
      <c r="W182" s="140">
        <v>124.1</v>
      </c>
      <c r="X182" s="140"/>
      <c r="Z182" s="172">
        <v>130</v>
      </c>
      <c r="AA182" s="172">
        <v>130</v>
      </c>
      <c r="AB182" s="172"/>
      <c r="AC182" s="172"/>
      <c r="AD182" s="172"/>
      <c r="AE182" s="172">
        <v>135.08000000000001</v>
      </c>
      <c r="AF182" s="172">
        <v>135.08000000000001</v>
      </c>
      <c r="AG182" s="172">
        <f t="shared" si="46"/>
        <v>5.0800000000000125</v>
      </c>
      <c r="AI182" s="168">
        <f>IFERROR(VLOOKUP(B182,[2]rptBudgetaryBudgetCrossOrganiza!$A$1:$M$744,4,FALSE),"0")</f>
        <v>130</v>
      </c>
      <c r="AJ182" s="168">
        <f>IFERROR(VLOOKUP(B182,[2]rptBudgetaryBudgetCrossOrganiza!$A$1:$M$744,6,FALSE),"0")</f>
        <v>130</v>
      </c>
      <c r="AK182" s="170">
        <f t="shared" si="35"/>
        <v>130</v>
      </c>
      <c r="AL182" s="170">
        <f>IFERROR(VLOOKUP(B182,[3]rptBudgetaryBudgetCrossOrganiza!$A$11516:$O$12569,13,FALSE),"0")</f>
        <v>38.64</v>
      </c>
      <c r="AM182" s="170"/>
      <c r="AN182" s="170"/>
      <c r="AO182" s="170"/>
      <c r="AP182" s="170"/>
      <c r="AQ182" s="170">
        <f t="shared" si="44"/>
        <v>-130</v>
      </c>
      <c r="AS182" s="140"/>
      <c r="AT182" s="140"/>
      <c r="AU182" s="140"/>
      <c r="AV182" s="140"/>
      <c r="AW182" s="140"/>
      <c r="AX182" s="140"/>
      <c r="AY182" s="140"/>
      <c r="AZ182" s="140"/>
    </row>
    <row r="183" spans="1:52" x14ac:dyDescent="0.2">
      <c r="A183" s="190">
        <v>4</v>
      </c>
      <c r="B183" s="141" t="s">
        <v>371</v>
      </c>
      <c r="C183" s="148" t="str">
        <f t="shared" si="31"/>
        <v>11</v>
      </c>
      <c r="D183" s="148" t="str">
        <f t="shared" si="32"/>
        <v>00</v>
      </c>
      <c r="E183" s="148" t="str">
        <f t="shared" si="33"/>
        <v>250</v>
      </c>
      <c r="F183" s="141" t="str">
        <f t="shared" si="34"/>
        <v>5100.12</v>
      </c>
      <c r="G183" s="141" t="s">
        <v>109</v>
      </c>
      <c r="H183" s="163">
        <v>0</v>
      </c>
      <c r="I183" s="163">
        <v>0</v>
      </c>
      <c r="J183" s="163"/>
      <c r="K183" s="163"/>
      <c r="L183" s="163"/>
      <c r="M183" s="163">
        <v>0</v>
      </c>
      <c r="N183" s="139">
        <v>0</v>
      </c>
      <c r="O183" s="139">
        <f t="shared" si="41"/>
        <v>0</v>
      </c>
      <c r="Q183" s="174">
        <v>0</v>
      </c>
      <c r="R183" s="174">
        <v>0</v>
      </c>
      <c r="S183" s="174"/>
      <c r="T183" s="174"/>
      <c r="U183" s="174"/>
      <c r="V183" s="174">
        <v>0</v>
      </c>
      <c r="W183" s="140">
        <v>0</v>
      </c>
      <c r="X183" s="140"/>
      <c r="Z183" s="172">
        <v>0</v>
      </c>
      <c r="AA183" s="172">
        <v>0</v>
      </c>
      <c r="AB183" s="172"/>
      <c r="AC183" s="172"/>
      <c r="AD183" s="172"/>
      <c r="AE183" s="172">
        <v>0</v>
      </c>
      <c r="AF183" s="172">
        <v>0</v>
      </c>
      <c r="AG183" s="172">
        <f t="shared" si="46"/>
        <v>0</v>
      </c>
      <c r="AI183" s="168">
        <f>IFERROR(VLOOKUP(B183,[2]rptBudgetaryBudgetCrossOrganiza!$A$1:$M$744,4,FALSE),"0")</f>
        <v>0</v>
      </c>
      <c r="AJ183" s="168">
        <f>IFERROR(VLOOKUP(B183,[2]rptBudgetaryBudgetCrossOrganiza!$A$1:$M$744,6,FALSE),"0")</f>
        <v>0</v>
      </c>
      <c r="AK183" s="170">
        <f t="shared" si="35"/>
        <v>0</v>
      </c>
      <c r="AL183" s="170">
        <f>IFERROR(VLOOKUP(B183,[3]rptBudgetaryBudgetCrossOrganiza!$A$11516:$O$12569,13,FALSE),"0")</f>
        <v>0</v>
      </c>
      <c r="AM183" s="170"/>
      <c r="AN183" s="170"/>
      <c r="AO183" s="170"/>
      <c r="AP183" s="170"/>
      <c r="AQ183" s="170">
        <f t="shared" si="44"/>
        <v>0</v>
      </c>
      <c r="AS183" s="140"/>
      <c r="AT183" s="140"/>
      <c r="AU183" s="140"/>
      <c r="AV183" s="140"/>
      <c r="AW183" s="140"/>
      <c r="AX183" s="140"/>
      <c r="AY183" s="140"/>
      <c r="AZ183" s="140"/>
    </row>
    <row r="184" spans="1:52" x14ac:dyDescent="0.2">
      <c r="A184" s="190">
        <v>4</v>
      </c>
      <c r="B184" s="141" t="s">
        <v>372</v>
      </c>
      <c r="C184" s="148" t="str">
        <f t="shared" si="31"/>
        <v>11</v>
      </c>
      <c r="D184" s="148" t="str">
        <f t="shared" si="32"/>
        <v>00</v>
      </c>
      <c r="E184" s="148" t="str">
        <f t="shared" si="33"/>
        <v>250</v>
      </c>
      <c r="F184" s="141" t="str">
        <f t="shared" si="34"/>
        <v>5100.13</v>
      </c>
      <c r="G184" s="141" t="s">
        <v>110</v>
      </c>
      <c r="H184" s="163">
        <v>0</v>
      </c>
      <c r="I184" s="163">
        <v>0</v>
      </c>
      <c r="J184" s="163"/>
      <c r="K184" s="163"/>
      <c r="L184" s="163"/>
      <c r="M184" s="163">
        <v>0</v>
      </c>
      <c r="N184" s="139">
        <v>0</v>
      </c>
      <c r="O184" s="139">
        <f t="shared" si="41"/>
        <v>0</v>
      </c>
      <c r="Q184" s="174">
        <v>0</v>
      </c>
      <c r="R184" s="174">
        <v>0</v>
      </c>
      <c r="S184" s="174"/>
      <c r="T184" s="174"/>
      <c r="U184" s="174"/>
      <c r="V184" s="174">
        <v>0</v>
      </c>
      <c r="W184" s="140">
        <v>0</v>
      </c>
      <c r="X184" s="140"/>
      <c r="Z184" s="172">
        <v>0</v>
      </c>
      <c r="AA184" s="172">
        <v>0</v>
      </c>
      <c r="AB184" s="172"/>
      <c r="AC184" s="172"/>
      <c r="AD184" s="172"/>
      <c r="AE184" s="172">
        <v>0</v>
      </c>
      <c r="AF184" s="172">
        <v>0</v>
      </c>
      <c r="AG184" s="172">
        <f t="shared" si="46"/>
        <v>0</v>
      </c>
      <c r="AI184" s="168">
        <f>IFERROR(VLOOKUP(B184,[2]rptBudgetaryBudgetCrossOrganiza!$A$1:$M$744,4,FALSE),"0")</f>
        <v>0</v>
      </c>
      <c r="AJ184" s="168">
        <f>IFERROR(VLOOKUP(B184,[2]rptBudgetaryBudgetCrossOrganiza!$A$1:$M$744,6,FALSE),"0")</f>
        <v>0</v>
      </c>
      <c r="AK184" s="170">
        <f t="shared" si="35"/>
        <v>0</v>
      </c>
      <c r="AL184" s="170">
        <f>IFERROR(VLOOKUP(B184,[3]rptBudgetaryBudgetCrossOrganiza!$A$11516:$O$12569,13,FALSE),"0")</f>
        <v>0</v>
      </c>
      <c r="AM184" s="170"/>
      <c r="AN184" s="170"/>
      <c r="AO184" s="170"/>
      <c r="AP184" s="170"/>
      <c r="AQ184" s="170">
        <f t="shared" si="44"/>
        <v>0</v>
      </c>
      <c r="AS184" s="140"/>
      <c r="AT184" s="140"/>
      <c r="AU184" s="140"/>
      <c r="AV184" s="140"/>
      <c r="AW184" s="140"/>
      <c r="AX184" s="140"/>
      <c r="AY184" s="140"/>
      <c r="AZ184" s="140"/>
    </row>
    <row r="185" spans="1:52" x14ac:dyDescent="0.2">
      <c r="A185" s="190">
        <v>4</v>
      </c>
      <c r="B185" s="141" t="s">
        <v>373</v>
      </c>
      <c r="C185" s="148" t="str">
        <f t="shared" si="31"/>
        <v>11</v>
      </c>
      <c r="D185" s="148" t="str">
        <f t="shared" si="32"/>
        <v>00</v>
      </c>
      <c r="E185" s="148" t="str">
        <f t="shared" si="33"/>
        <v>250</v>
      </c>
      <c r="F185" s="141" t="str">
        <f t="shared" si="34"/>
        <v>5100.14</v>
      </c>
      <c r="G185" s="141" t="s">
        <v>111</v>
      </c>
      <c r="H185" s="163">
        <v>0</v>
      </c>
      <c r="I185" s="163">
        <v>0</v>
      </c>
      <c r="J185" s="163"/>
      <c r="K185" s="163"/>
      <c r="L185" s="163"/>
      <c r="M185" s="163">
        <v>0</v>
      </c>
      <c r="N185" s="139">
        <v>0</v>
      </c>
      <c r="O185" s="139">
        <f t="shared" si="41"/>
        <v>0</v>
      </c>
      <c r="Q185" s="174">
        <v>0</v>
      </c>
      <c r="R185" s="174">
        <v>0</v>
      </c>
      <c r="S185" s="174"/>
      <c r="T185" s="174"/>
      <c r="U185" s="174"/>
      <c r="V185" s="174">
        <v>0</v>
      </c>
      <c r="W185" s="140">
        <v>0</v>
      </c>
      <c r="X185" s="140"/>
      <c r="Z185" s="172">
        <v>0</v>
      </c>
      <c r="AA185" s="172">
        <v>0</v>
      </c>
      <c r="AB185" s="172"/>
      <c r="AC185" s="172"/>
      <c r="AD185" s="172"/>
      <c r="AE185" s="172">
        <v>0</v>
      </c>
      <c r="AF185" s="172">
        <v>0</v>
      </c>
      <c r="AG185" s="172">
        <f t="shared" si="46"/>
        <v>0</v>
      </c>
      <c r="AI185" s="168">
        <f>IFERROR(VLOOKUP(B185,[2]rptBudgetaryBudgetCrossOrganiza!$A$1:$M$744,4,FALSE),"0")</f>
        <v>0</v>
      </c>
      <c r="AJ185" s="168">
        <f>IFERROR(VLOOKUP(B185,[2]rptBudgetaryBudgetCrossOrganiza!$A$1:$M$744,6,FALSE),"0")</f>
        <v>0</v>
      </c>
      <c r="AK185" s="170">
        <f t="shared" si="35"/>
        <v>0</v>
      </c>
      <c r="AL185" s="170">
        <f>IFERROR(VLOOKUP(B185,[3]rptBudgetaryBudgetCrossOrganiza!$A$11516:$O$12569,13,FALSE),"0")</f>
        <v>0</v>
      </c>
      <c r="AM185" s="170"/>
      <c r="AN185" s="170"/>
      <c r="AO185" s="170"/>
      <c r="AP185" s="170"/>
      <c r="AQ185" s="170">
        <f t="shared" si="44"/>
        <v>0</v>
      </c>
      <c r="AS185" s="140"/>
      <c r="AT185" s="140"/>
      <c r="AU185" s="140"/>
      <c r="AV185" s="140"/>
      <c r="AW185" s="140"/>
      <c r="AX185" s="140"/>
      <c r="AY185" s="140"/>
      <c r="AZ185" s="140"/>
    </row>
    <row r="186" spans="1:52" x14ac:dyDescent="0.2">
      <c r="A186" s="190">
        <v>4</v>
      </c>
      <c r="B186" s="141" t="s">
        <v>374</v>
      </c>
      <c r="C186" s="148" t="str">
        <f t="shared" si="31"/>
        <v>11</v>
      </c>
      <c r="D186" s="148" t="str">
        <f t="shared" si="32"/>
        <v>00</v>
      </c>
      <c r="E186" s="148" t="str">
        <f t="shared" si="33"/>
        <v>250</v>
      </c>
      <c r="F186" s="141" t="str">
        <f t="shared" si="34"/>
        <v>5100.15</v>
      </c>
      <c r="G186" s="141" t="s">
        <v>112</v>
      </c>
      <c r="H186" s="163">
        <v>105</v>
      </c>
      <c r="I186" s="163">
        <v>105</v>
      </c>
      <c r="J186" s="163"/>
      <c r="K186" s="163"/>
      <c r="L186" s="163"/>
      <c r="M186" s="163">
        <v>100.8</v>
      </c>
      <c r="N186" s="139">
        <v>100.8</v>
      </c>
      <c r="O186" s="139">
        <f t="shared" si="41"/>
        <v>-4.2000000000000028</v>
      </c>
      <c r="Q186" s="174">
        <v>105</v>
      </c>
      <c r="R186" s="174">
        <v>105</v>
      </c>
      <c r="S186" s="174"/>
      <c r="T186" s="174"/>
      <c r="U186" s="174"/>
      <c r="V186" s="174">
        <v>100.8</v>
      </c>
      <c r="W186" s="140">
        <v>100.8</v>
      </c>
      <c r="X186" s="140"/>
      <c r="Z186" s="172">
        <v>101</v>
      </c>
      <c r="AA186" s="172">
        <v>101</v>
      </c>
      <c r="AB186" s="172"/>
      <c r="AC186" s="172"/>
      <c r="AD186" s="172"/>
      <c r="AE186" s="172">
        <v>100.8</v>
      </c>
      <c r="AF186" s="172">
        <v>100.8</v>
      </c>
      <c r="AG186" s="172">
        <f t="shared" si="46"/>
        <v>-0.20000000000000284</v>
      </c>
      <c r="AI186" s="168">
        <f>IFERROR(VLOOKUP(B186,[2]rptBudgetaryBudgetCrossOrganiza!$A$1:$M$744,4,FALSE),"0")</f>
        <v>101</v>
      </c>
      <c r="AJ186" s="168">
        <f>IFERROR(VLOOKUP(B186,[2]rptBudgetaryBudgetCrossOrganiza!$A$1:$M$744,6,FALSE),"0")</f>
        <v>101</v>
      </c>
      <c r="AK186" s="170">
        <f t="shared" si="35"/>
        <v>101</v>
      </c>
      <c r="AL186" s="170">
        <f>IFERROR(VLOOKUP(B186,[3]rptBudgetaryBudgetCrossOrganiza!$A$11516:$O$12569,13,FALSE),"0")</f>
        <v>25.2</v>
      </c>
      <c r="AM186" s="170"/>
      <c r="AN186" s="170"/>
      <c r="AO186" s="170"/>
      <c r="AP186" s="170"/>
      <c r="AQ186" s="170">
        <f t="shared" si="44"/>
        <v>-101</v>
      </c>
      <c r="AS186" s="140"/>
      <c r="AT186" s="140"/>
      <c r="AU186" s="140"/>
      <c r="AV186" s="140"/>
      <c r="AW186" s="140"/>
      <c r="AX186" s="140"/>
      <c r="AY186" s="140"/>
      <c r="AZ186" s="140"/>
    </row>
    <row r="187" spans="1:52" x14ac:dyDescent="0.2">
      <c r="A187" s="190">
        <v>4</v>
      </c>
      <c r="B187" s="141" t="s">
        <v>375</v>
      </c>
      <c r="C187" s="148" t="str">
        <f t="shared" si="31"/>
        <v>11</v>
      </c>
      <c r="D187" s="148" t="str">
        <f t="shared" si="32"/>
        <v>00</v>
      </c>
      <c r="E187" s="148" t="str">
        <f t="shared" si="33"/>
        <v>250</v>
      </c>
      <c r="F187" s="141" t="str">
        <f t="shared" si="34"/>
        <v>5100.16</v>
      </c>
      <c r="G187" s="141" t="s">
        <v>113</v>
      </c>
      <c r="H187" s="163">
        <v>0</v>
      </c>
      <c r="I187" s="163">
        <v>0</v>
      </c>
      <c r="J187" s="163"/>
      <c r="K187" s="163"/>
      <c r="L187" s="163"/>
      <c r="M187" s="163">
        <v>0</v>
      </c>
      <c r="N187" s="139">
        <v>0</v>
      </c>
      <c r="O187" s="139">
        <f t="shared" si="41"/>
        <v>0</v>
      </c>
      <c r="Q187" s="174">
        <v>0</v>
      </c>
      <c r="R187" s="174">
        <v>0</v>
      </c>
      <c r="S187" s="174"/>
      <c r="T187" s="174"/>
      <c r="U187" s="174"/>
      <c r="V187" s="174">
        <v>0</v>
      </c>
      <c r="W187" s="140">
        <v>0</v>
      </c>
      <c r="X187" s="140"/>
      <c r="Z187" s="172">
        <v>0</v>
      </c>
      <c r="AA187" s="172">
        <v>0</v>
      </c>
      <c r="AB187" s="172"/>
      <c r="AC187" s="172"/>
      <c r="AD187" s="172"/>
      <c r="AE187" s="172">
        <v>0</v>
      </c>
      <c r="AF187" s="172">
        <v>0</v>
      </c>
      <c r="AG187" s="172">
        <f t="shared" si="46"/>
        <v>0</v>
      </c>
      <c r="AI187" s="168">
        <f>IFERROR(VLOOKUP(B187,[2]rptBudgetaryBudgetCrossOrganiza!$A$1:$M$744,4,FALSE),"0")</f>
        <v>0</v>
      </c>
      <c r="AJ187" s="168">
        <f>IFERROR(VLOOKUP(B187,[2]rptBudgetaryBudgetCrossOrganiza!$A$1:$M$744,6,FALSE),"0")</f>
        <v>0</v>
      </c>
      <c r="AK187" s="170">
        <f t="shared" si="35"/>
        <v>0</v>
      </c>
      <c r="AL187" s="170">
        <f>IFERROR(VLOOKUP(B187,[3]rptBudgetaryBudgetCrossOrganiza!$A$11516:$O$12569,13,FALSE),"0")</f>
        <v>0</v>
      </c>
      <c r="AM187" s="170"/>
      <c r="AN187" s="170"/>
      <c r="AO187" s="170"/>
      <c r="AP187" s="170"/>
      <c r="AQ187" s="170">
        <f t="shared" si="44"/>
        <v>0</v>
      </c>
      <c r="AS187" s="140"/>
      <c r="AT187" s="140"/>
      <c r="AU187" s="140"/>
      <c r="AV187" s="140"/>
      <c r="AW187" s="140"/>
      <c r="AX187" s="140"/>
      <c r="AY187" s="140"/>
      <c r="AZ187" s="140"/>
    </row>
    <row r="188" spans="1:52" x14ac:dyDescent="0.2">
      <c r="A188" s="190">
        <v>4</v>
      </c>
      <c r="B188" s="141" t="s">
        <v>376</v>
      </c>
      <c r="C188" s="148" t="str">
        <f t="shared" si="31"/>
        <v>11</v>
      </c>
      <c r="D188" s="148" t="str">
        <f t="shared" si="32"/>
        <v>00</v>
      </c>
      <c r="E188" s="148" t="str">
        <f t="shared" si="33"/>
        <v>250</v>
      </c>
      <c r="F188" s="141" t="str">
        <f t="shared" si="34"/>
        <v>5100.17</v>
      </c>
      <c r="G188" s="141" t="s">
        <v>897</v>
      </c>
      <c r="H188" s="163">
        <v>0</v>
      </c>
      <c r="I188" s="163">
        <v>0</v>
      </c>
      <c r="J188" s="163"/>
      <c r="K188" s="163"/>
      <c r="L188" s="163"/>
      <c r="M188" s="163">
        <v>0</v>
      </c>
      <c r="N188" s="139">
        <v>0</v>
      </c>
      <c r="O188" s="139">
        <f t="shared" si="41"/>
        <v>0</v>
      </c>
      <c r="Q188" s="174">
        <v>0</v>
      </c>
      <c r="R188" s="174">
        <v>0</v>
      </c>
      <c r="S188" s="174"/>
      <c r="T188" s="174"/>
      <c r="U188" s="174"/>
      <c r="V188" s="174">
        <v>0</v>
      </c>
      <c r="W188" s="140">
        <v>0</v>
      </c>
      <c r="X188" s="140"/>
      <c r="Z188" s="172">
        <v>0</v>
      </c>
      <c r="AA188" s="172">
        <v>0</v>
      </c>
      <c r="AB188" s="172"/>
      <c r="AC188" s="172"/>
      <c r="AD188" s="172"/>
      <c r="AE188" s="172">
        <v>0</v>
      </c>
      <c r="AF188" s="172">
        <v>0</v>
      </c>
      <c r="AG188" s="172">
        <f t="shared" si="46"/>
        <v>0</v>
      </c>
      <c r="AI188" s="168">
        <f>IFERROR(VLOOKUP(B188,[2]rptBudgetaryBudgetCrossOrganiza!$A$1:$M$744,4,FALSE),"0")</f>
        <v>0</v>
      </c>
      <c r="AJ188" s="168">
        <f>IFERROR(VLOOKUP(B188,[2]rptBudgetaryBudgetCrossOrganiza!$A$1:$M$744,6,FALSE),"0")</f>
        <v>0</v>
      </c>
      <c r="AK188" s="170">
        <f t="shared" si="35"/>
        <v>0</v>
      </c>
      <c r="AL188" s="170">
        <f>IFERROR(VLOOKUP(B188,[3]rptBudgetaryBudgetCrossOrganiza!$A$11516:$O$12569,13,FALSE),"0")</f>
        <v>0</v>
      </c>
      <c r="AM188" s="170"/>
      <c r="AN188" s="170"/>
      <c r="AO188" s="170"/>
      <c r="AP188" s="170"/>
      <c r="AQ188" s="170">
        <f t="shared" si="44"/>
        <v>0</v>
      </c>
      <c r="AS188" s="140"/>
      <c r="AT188" s="140"/>
      <c r="AU188" s="140"/>
      <c r="AV188" s="140"/>
      <c r="AW188" s="140"/>
      <c r="AX188" s="140"/>
      <c r="AY188" s="140"/>
      <c r="AZ188" s="140"/>
    </row>
    <row r="189" spans="1:52" x14ac:dyDescent="0.2">
      <c r="A189" s="190">
        <v>4</v>
      </c>
      <c r="B189" s="141" t="s">
        <v>377</v>
      </c>
      <c r="C189" s="148" t="str">
        <f t="shared" si="31"/>
        <v>40</v>
      </c>
      <c r="D189" s="148" t="str">
        <f t="shared" si="32"/>
        <v>50</v>
      </c>
      <c r="E189" s="148" t="str">
        <f t="shared" si="33"/>
        <v>001</v>
      </c>
      <c r="F189" s="141" t="str">
        <f t="shared" si="34"/>
        <v>5000.01</v>
      </c>
      <c r="G189" s="141" t="s">
        <v>84</v>
      </c>
      <c r="H189" s="163">
        <v>169615</v>
      </c>
      <c r="I189" s="163">
        <v>169615</v>
      </c>
      <c r="J189" s="163"/>
      <c r="K189" s="163"/>
      <c r="L189" s="163"/>
      <c r="M189" s="163">
        <v>111111.48</v>
      </c>
      <c r="N189" s="139">
        <v>111111.48</v>
      </c>
      <c r="O189" s="139">
        <f t="shared" si="41"/>
        <v>-58503.520000000004</v>
      </c>
      <c r="Q189" s="174">
        <v>112325</v>
      </c>
      <c r="R189" s="174">
        <v>112325</v>
      </c>
      <c r="S189" s="174"/>
      <c r="T189" s="174"/>
      <c r="U189" s="174"/>
      <c r="V189" s="174">
        <v>110424.96000000001</v>
      </c>
      <c r="W189" s="140">
        <v>110424.96000000001</v>
      </c>
      <c r="X189" s="140"/>
      <c r="Z189" s="172">
        <v>109115</v>
      </c>
      <c r="AA189" s="172">
        <v>112362</v>
      </c>
      <c r="AB189" s="172"/>
      <c r="AC189" s="172"/>
      <c r="AD189" s="172"/>
      <c r="AE189" s="172">
        <v>132428.14000000001</v>
      </c>
      <c r="AF189" s="172">
        <v>132428.14000000001</v>
      </c>
      <c r="AG189" s="172">
        <f t="shared" si="46"/>
        <v>20066.140000000014</v>
      </c>
      <c r="AI189" s="168">
        <f>IFERROR(VLOOKUP(B189,[2]rptBudgetaryBudgetCrossOrganiza!$A$1:$M$744,4,FALSE),"0")</f>
        <v>112389</v>
      </c>
      <c r="AJ189" s="168">
        <f>IFERROR(VLOOKUP(B189,[2]rptBudgetaryBudgetCrossOrganiza!$A$1:$M$744,6,FALSE),"0")</f>
        <v>112389</v>
      </c>
      <c r="AK189" s="170">
        <f t="shared" si="35"/>
        <v>112389</v>
      </c>
      <c r="AL189" s="170">
        <f>IFERROR(VLOOKUP(B189,[3]rptBudgetaryBudgetCrossOrganiza!$A$11516:$O$12569,13,FALSE),"0")</f>
        <v>29437.63</v>
      </c>
      <c r="AM189" s="170"/>
      <c r="AN189" s="170"/>
      <c r="AO189" s="170"/>
      <c r="AP189" s="170"/>
      <c r="AQ189" s="170">
        <f t="shared" si="44"/>
        <v>-112389</v>
      </c>
      <c r="AS189" s="140"/>
      <c r="AT189" s="140"/>
      <c r="AU189" s="140"/>
      <c r="AV189" s="140"/>
      <c r="AW189" s="140"/>
      <c r="AX189" s="140"/>
      <c r="AY189" s="140"/>
      <c r="AZ189" s="140"/>
    </row>
    <row r="190" spans="1:52" x14ac:dyDescent="0.2">
      <c r="A190" s="190">
        <v>4</v>
      </c>
      <c r="B190" s="141" t="s">
        <v>378</v>
      </c>
      <c r="C190" s="148" t="str">
        <f t="shared" si="31"/>
        <v>40</v>
      </c>
      <c r="D190" s="148" t="str">
        <f t="shared" si="32"/>
        <v>50</v>
      </c>
      <c r="E190" s="148" t="str">
        <f t="shared" si="33"/>
        <v>001</v>
      </c>
      <c r="F190" s="141" t="str">
        <f t="shared" si="34"/>
        <v>5000.02</v>
      </c>
      <c r="G190" s="141" t="s">
        <v>85</v>
      </c>
      <c r="H190" s="163">
        <v>0</v>
      </c>
      <c r="I190" s="163">
        <v>0</v>
      </c>
      <c r="J190" s="163"/>
      <c r="K190" s="163"/>
      <c r="L190" s="163"/>
      <c r="M190" s="163">
        <v>0</v>
      </c>
      <c r="N190" s="139">
        <v>0</v>
      </c>
      <c r="O190" s="139">
        <f t="shared" si="41"/>
        <v>0</v>
      </c>
      <c r="Q190" s="174">
        <v>0</v>
      </c>
      <c r="R190" s="174">
        <v>0</v>
      </c>
      <c r="S190" s="174"/>
      <c r="T190" s="174"/>
      <c r="U190" s="174"/>
      <c r="V190" s="174">
        <v>0</v>
      </c>
      <c r="W190" s="140">
        <v>0</v>
      </c>
      <c r="X190" s="140"/>
      <c r="Z190" s="172">
        <v>0</v>
      </c>
      <c r="AA190" s="172">
        <v>0</v>
      </c>
      <c r="AB190" s="172"/>
      <c r="AC190" s="172"/>
      <c r="AD190" s="172"/>
      <c r="AE190" s="172">
        <v>0</v>
      </c>
      <c r="AF190" s="172">
        <v>0</v>
      </c>
      <c r="AG190" s="172">
        <f t="shared" si="46"/>
        <v>0</v>
      </c>
      <c r="AI190" s="168">
        <f>IFERROR(VLOOKUP(B190,[2]rptBudgetaryBudgetCrossOrganiza!$A$1:$M$744,4,FALSE),"0")</f>
        <v>0</v>
      </c>
      <c r="AJ190" s="168">
        <f>IFERROR(VLOOKUP(B190,[2]rptBudgetaryBudgetCrossOrganiza!$A$1:$M$744,6,FALSE),"0")</f>
        <v>0</v>
      </c>
      <c r="AK190" s="170">
        <f t="shared" si="35"/>
        <v>0</v>
      </c>
      <c r="AL190" s="170">
        <f>IFERROR(VLOOKUP(B190,[3]rptBudgetaryBudgetCrossOrganiza!$A$11516:$O$12569,13,FALSE),"0")</f>
        <v>0</v>
      </c>
      <c r="AM190" s="170"/>
      <c r="AN190" s="170"/>
      <c r="AO190" s="170"/>
      <c r="AP190" s="170"/>
      <c r="AQ190" s="170">
        <f t="shared" si="44"/>
        <v>0</v>
      </c>
      <c r="AS190" s="140"/>
      <c r="AT190" s="140"/>
      <c r="AU190" s="140"/>
      <c r="AV190" s="140"/>
      <c r="AW190" s="140"/>
      <c r="AX190" s="140"/>
      <c r="AY190" s="140"/>
      <c r="AZ190" s="140"/>
    </row>
    <row r="191" spans="1:52" x14ac:dyDescent="0.2">
      <c r="A191" s="190">
        <v>4</v>
      </c>
      <c r="B191" s="141" t="s">
        <v>379</v>
      </c>
      <c r="C191" s="148" t="str">
        <f t="shared" si="31"/>
        <v>40</v>
      </c>
      <c r="D191" s="148" t="str">
        <f t="shared" si="32"/>
        <v>50</v>
      </c>
      <c r="E191" s="148" t="str">
        <f t="shared" si="33"/>
        <v>001</v>
      </c>
      <c r="F191" s="141" t="str">
        <f t="shared" si="34"/>
        <v>5000.03</v>
      </c>
      <c r="G191" s="141" t="s">
        <v>86</v>
      </c>
      <c r="H191" s="163">
        <v>100</v>
      </c>
      <c r="I191" s="163">
        <v>100</v>
      </c>
      <c r="J191" s="163"/>
      <c r="K191" s="163"/>
      <c r="L191" s="163"/>
      <c r="M191" s="163">
        <v>66.91</v>
      </c>
      <c r="N191" s="139">
        <v>66.91</v>
      </c>
      <c r="O191" s="139">
        <f t="shared" si="41"/>
        <v>-33.090000000000003</v>
      </c>
      <c r="Q191" s="174">
        <v>100</v>
      </c>
      <c r="R191" s="174">
        <v>100</v>
      </c>
      <c r="S191" s="174"/>
      <c r="T191" s="174"/>
      <c r="U191" s="174"/>
      <c r="V191" s="174">
        <v>0</v>
      </c>
      <c r="W191" s="140">
        <v>0</v>
      </c>
      <c r="X191" s="140"/>
      <c r="Z191" s="172">
        <v>100</v>
      </c>
      <c r="AA191" s="172">
        <v>100</v>
      </c>
      <c r="AB191" s="172"/>
      <c r="AC191" s="172"/>
      <c r="AD191" s="172"/>
      <c r="AE191" s="172">
        <v>90.3</v>
      </c>
      <c r="AF191" s="172">
        <v>90.3</v>
      </c>
      <c r="AG191" s="172">
        <f t="shared" si="46"/>
        <v>-9.7000000000000028</v>
      </c>
      <c r="AI191" s="168">
        <f>IFERROR(VLOOKUP(B191,[2]rptBudgetaryBudgetCrossOrganiza!$A$1:$M$744,4,FALSE),"0")</f>
        <v>105</v>
      </c>
      <c r="AJ191" s="168">
        <f>IFERROR(VLOOKUP(B191,[2]rptBudgetaryBudgetCrossOrganiza!$A$1:$M$744,6,FALSE),"0")</f>
        <v>105</v>
      </c>
      <c r="AK191" s="170">
        <f t="shared" si="35"/>
        <v>105</v>
      </c>
      <c r="AL191" s="170">
        <f>IFERROR(VLOOKUP(B191,[3]rptBudgetaryBudgetCrossOrganiza!$A$11516:$O$12569,13,FALSE),"0")</f>
        <v>41.85</v>
      </c>
      <c r="AM191" s="170"/>
      <c r="AN191" s="170"/>
      <c r="AO191" s="170"/>
      <c r="AP191" s="170"/>
      <c r="AQ191" s="170">
        <f t="shared" si="44"/>
        <v>-105</v>
      </c>
      <c r="AS191" s="140"/>
      <c r="AT191" s="140"/>
      <c r="AU191" s="140"/>
      <c r="AV191" s="140"/>
      <c r="AW191" s="140"/>
      <c r="AX191" s="140"/>
      <c r="AY191" s="140"/>
      <c r="AZ191" s="140"/>
    </row>
    <row r="192" spans="1:52" x14ac:dyDescent="0.2">
      <c r="A192" s="190">
        <v>4</v>
      </c>
      <c r="B192" s="141" t="s">
        <v>380</v>
      </c>
      <c r="C192" s="148" t="str">
        <f t="shared" si="31"/>
        <v>40</v>
      </c>
      <c r="D192" s="148" t="str">
        <f t="shared" si="32"/>
        <v>50</v>
      </c>
      <c r="E192" s="148" t="str">
        <f t="shared" si="33"/>
        <v>001</v>
      </c>
      <c r="F192" s="141" t="str">
        <f t="shared" si="34"/>
        <v>5000.04</v>
      </c>
      <c r="G192" s="141" t="s">
        <v>87</v>
      </c>
      <c r="H192" s="163">
        <v>0</v>
      </c>
      <c r="I192" s="163">
        <v>0</v>
      </c>
      <c r="J192" s="163"/>
      <c r="K192" s="163"/>
      <c r="L192" s="163"/>
      <c r="M192" s="163">
        <v>0</v>
      </c>
      <c r="N192" s="139">
        <v>0</v>
      </c>
      <c r="O192" s="139">
        <f t="shared" si="41"/>
        <v>0</v>
      </c>
      <c r="Q192" s="174">
        <v>0</v>
      </c>
      <c r="R192" s="174">
        <v>0</v>
      </c>
      <c r="S192" s="174"/>
      <c r="T192" s="174"/>
      <c r="U192" s="174"/>
      <c r="V192" s="174">
        <v>0</v>
      </c>
      <c r="W192" s="140">
        <v>0</v>
      </c>
      <c r="X192" s="140"/>
      <c r="Z192" s="172">
        <v>0</v>
      </c>
      <c r="AA192" s="172">
        <v>0</v>
      </c>
      <c r="AB192" s="172"/>
      <c r="AC192" s="172"/>
      <c r="AD192" s="172"/>
      <c r="AE192" s="172">
        <v>0</v>
      </c>
      <c r="AF192" s="172">
        <v>0</v>
      </c>
      <c r="AG192" s="172">
        <f t="shared" si="46"/>
        <v>0</v>
      </c>
      <c r="AI192" s="168">
        <f>IFERROR(VLOOKUP(B192,[2]rptBudgetaryBudgetCrossOrganiza!$A$1:$M$744,4,FALSE),"0")</f>
        <v>0</v>
      </c>
      <c r="AJ192" s="168">
        <f>IFERROR(VLOOKUP(B192,[2]rptBudgetaryBudgetCrossOrganiza!$A$1:$M$744,6,FALSE),"0")</f>
        <v>0</v>
      </c>
      <c r="AK192" s="170">
        <f t="shared" si="35"/>
        <v>0</v>
      </c>
      <c r="AL192" s="170">
        <f>IFERROR(VLOOKUP(B192,[3]rptBudgetaryBudgetCrossOrganiza!$A$11516:$O$12569,13,FALSE),"0")</f>
        <v>0</v>
      </c>
      <c r="AM192" s="170"/>
      <c r="AN192" s="170"/>
      <c r="AO192" s="170"/>
      <c r="AP192" s="170"/>
      <c r="AQ192" s="170">
        <f t="shared" si="44"/>
        <v>0</v>
      </c>
      <c r="AS192" s="140"/>
      <c r="AT192" s="140"/>
      <c r="AU192" s="140"/>
      <c r="AV192" s="140"/>
      <c r="AW192" s="140"/>
      <c r="AX192" s="140"/>
      <c r="AY192" s="140"/>
      <c r="AZ192" s="140"/>
    </row>
    <row r="193" spans="1:52" x14ac:dyDescent="0.2">
      <c r="A193" s="190">
        <v>4</v>
      </c>
      <c r="B193" s="141" t="s">
        <v>381</v>
      </c>
      <c r="C193" s="148" t="str">
        <f t="shared" si="31"/>
        <v>40</v>
      </c>
      <c r="D193" s="148" t="str">
        <f t="shared" si="32"/>
        <v>50</v>
      </c>
      <c r="E193" s="148" t="str">
        <f t="shared" si="33"/>
        <v>001</v>
      </c>
      <c r="F193" s="141" t="str">
        <f t="shared" si="34"/>
        <v>5000.05</v>
      </c>
      <c r="G193" s="141" t="s">
        <v>88</v>
      </c>
      <c r="H193" s="163">
        <v>0</v>
      </c>
      <c r="I193" s="163">
        <v>0</v>
      </c>
      <c r="J193" s="163"/>
      <c r="K193" s="163"/>
      <c r="L193" s="163"/>
      <c r="M193" s="163">
        <v>0</v>
      </c>
      <c r="N193" s="139">
        <v>0</v>
      </c>
      <c r="O193" s="139">
        <f t="shared" si="41"/>
        <v>0</v>
      </c>
      <c r="Q193" s="174">
        <v>0</v>
      </c>
      <c r="R193" s="174">
        <v>0</v>
      </c>
      <c r="S193" s="174"/>
      <c r="T193" s="174"/>
      <c r="U193" s="174"/>
      <c r="V193" s="174">
        <v>0</v>
      </c>
      <c r="W193" s="140">
        <v>0</v>
      </c>
      <c r="X193" s="140"/>
      <c r="Z193" s="172">
        <v>0</v>
      </c>
      <c r="AA193" s="172">
        <v>0</v>
      </c>
      <c r="AB193" s="172"/>
      <c r="AC193" s="172"/>
      <c r="AD193" s="172"/>
      <c r="AE193" s="172">
        <v>0</v>
      </c>
      <c r="AF193" s="172">
        <v>0</v>
      </c>
      <c r="AG193" s="172">
        <f t="shared" si="46"/>
        <v>0</v>
      </c>
      <c r="AI193" s="168">
        <f>IFERROR(VLOOKUP(B193,[2]rptBudgetaryBudgetCrossOrganiza!$A$1:$M$744,4,FALSE),"0")</f>
        <v>0</v>
      </c>
      <c r="AJ193" s="168">
        <f>IFERROR(VLOOKUP(B193,[2]rptBudgetaryBudgetCrossOrganiza!$A$1:$M$744,6,FALSE),"0")</f>
        <v>0</v>
      </c>
      <c r="AK193" s="170">
        <f t="shared" si="35"/>
        <v>0</v>
      </c>
      <c r="AL193" s="170">
        <f>IFERROR(VLOOKUP(B193,[3]rptBudgetaryBudgetCrossOrganiza!$A$11516:$O$12569,13,FALSE),"0")</f>
        <v>0</v>
      </c>
      <c r="AM193" s="170"/>
      <c r="AN193" s="170"/>
      <c r="AO193" s="170"/>
      <c r="AP193" s="170"/>
      <c r="AQ193" s="170">
        <f t="shared" si="44"/>
        <v>0</v>
      </c>
      <c r="AS193" s="140"/>
      <c r="AT193" s="140"/>
      <c r="AU193" s="140"/>
      <c r="AV193" s="140"/>
      <c r="AW193" s="140"/>
      <c r="AX193" s="140"/>
      <c r="AY193" s="140"/>
      <c r="AZ193" s="140"/>
    </row>
    <row r="194" spans="1:52" x14ac:dyDescent="0.2">
      <c r="A194" s="190">
        <v>4</v>
      </c>
      <c r="B194" s="141" t="s">
        <v>382</v>
      </c>
      <c r="C194" s="148" t="str">
        <f t="shared" si="31"/>
        <v>40</v>
      </c>
      <c r="D194" s="148" t="str">
        <f t="shared" si="32"/>
        <v>50</v>
      </c>
      <c r="E194" s="148" t="str">
        <f t="shared" si="33"/>
        <v>001</v>
      </c>
      <c r="F194" s="141" t="str">
        <f t="shared" si="34"/>
        <v>5000.06</v>
      </c>
      <c r="G194" s="141" t="s">
        <v>89</v>
      </c>
      <c r="H194" s="163">
        <v>0</v>
      </c>
      <c r="I194" s="163">
        <v>0</v>
      </c>
      <c r="J194" s="163"/>
      <c r="K194" s="163"/>
      <c r="L194" s="163"/>
      <c r="M194" s="163">
        <v>0</v>
      </c>
      <c r="N194" s="139">
        <v>0</v>
      </c>
      <c r="O194" s="139">
        <f t="shared" si="41"/>
        <v>0</v>
      </c>
      <c r="Q194" s="174">
        <v>0</v>
      </c>
      <c r="R194" s="174">
        <v>0</v>
      </c>
      <c r="S194" s="174"/>
      <c r="T194" s="174"/>
      <c r="U194" s="174"/>
      <c r="V194" s="174">
        <v>0</v>
      </c>
      <c r="W194" s="140">
        <v>0</v>
      </c>
      <c r="X194" s="140"/>
      <c r="Z194" s="172">
        <v>0</v>
      </c>
      <c r="AA194" s="172">
        <v>0</v>
      </c>
      <c r="AB194" s="172"/>
      <c r="AC194" s="172"/>
      <c r="AD194" s="172"/>
      <c r="AE194" s="172">
        <v>1343.93</v>
      </c>
      <c r="AF194" s="172">
        <v>1343.93</v>
      </c>
      <c r="AG194" s="172">
        <f t="shared" si="46"/>
        <v>1343.93</v>
      </c>
      <c r="AI194" s="168">
        <f>IFERROR(VLOOKUP(B194,[2]rptBudgetaryBudgetCrossOrganiza!$A$1:$M$744,4,FALSE),"0")</f>
        <v>0</v>
      </c>
      <c r="AJ194" s="168">
        <f>IFERROR(VLOOKUP(B194,[2]rptBudgetaryBudgetCrossOrganiza!$A$1:$M$744,6,FALSE),"0")</f>
        <v>0</v>
      </c>
      <c r="AK194" s="170">
        <f t="shared" si="35"/>
        <v>0</v>
      </c>
      <c r="AL194" s="170">
        <f>IFERROR(VLOOKUP(B194,[3]rptBudgetaryBudgetCrossOrganiza!$A$11516:$O$12569,13,FALSE),"0")</f>
        <v>92.15</v>
      </c>
      <c r="AM194" s="170"/>
      <c r="AN194" s="170"/>
      <c r="AO194" s="170"/>
      <c r="AP194" s="170"/>
      <c r="AQ194" s="170">
        <f t="shared" si="44"/>
        <v>0</v>
      </c>
      <c r="AS194" s="140"/>
      <c r="AT194" s="140"/>
      <c r="AU194" s="140"/>
      <c r="AV194" s="140"/>
      <c r="AW194" s="140"/>
      <c r="AX194" s="140"/>
      <c r="AY194" s="140"/>
      <c r="AZ194" s="140"/>
    </row>
    <row r="195" spans="1:52" x14ac:dyDescent="0.2">
      <c r="A195" s="190">
        <v>4</v>
      </c>
      <c r="B195" s="141" t="s">
        <v>383</v>
      </c>
      <c r="C195" s="148" t="str">
        <f t="shared" ref="C195:C258" si="47">MID(B195,5,2)</f>
        <v>40</v>
      </c>
      <c r="D195" s="148" t="str">
        <f t="shared" ref="D195:D258" si="48">MID(B195,8,2)</f>
        <v>50</v>
      </c>
      <c r="E195" s="148" t="str">
        <f t="shared" ref="E195:E258" si="49">MID(B195,11,3)</f>
        <v>001</v>
      </c>
      <c r="F195" s="141" t="str">
        <f t="shared" ref="F195:F258" si="50">RIGHT(B195,7)</f>
        <v>5000.07</v>
      </c>
      <c r="G195" s="141" t="s">
        <v>90</v>
      </c>
      <c r="H195" s="163">
        <v>2920</v>
      </c>
      <c r="I195" s="163">
        <v>2920</v>
      </c>
      <c r="J195" s="163"/>
      <c r="K195" s="163"/>
      <c r="L195" s="163"/>
      <c r="M195" s="163">
        <v>0</v>
      </c>
      <c r="N195" s="139">
        <v>0</v>
      </c>
      <c r="O195" s="139">
        <f t="shared" si="41"/>
        <v>-2920</v>
      </c>
      <c r="Q195" s="174">
        <v>2110</v>
      </c>
      <c r="R195" s="174">
        <v>2110</v>
      </c>
      <c r="S195" s="174"/>
      <c r="T195" s="174"/>
      <c r="U195" s="174"/>
      <c r="V195" s="174">
        <v>0</v>
      </c>
      <c r="W195" s="140">
        <v>0</v>
      </c>
      <c r="X195" s="140"/>
      <c r="Z195" s="172">
        <v>2155</v>
      </c>
      <c r="AA195" s="172">
        <v>2155</v>
      </c>
      <c r="AB195" s="172"/>
      <c r="AC195" s="172"/>
      <c r="AD195" s="172"/>
      <c r="AE195" s="172">
        <v>7165.25</v>
      </c>
      <c r="AF195" s="172">
        <v>7165.25</v>
      </c>
      <c r="AG195" s="172">
        <f t="shared" si="46"/>
        <v>5010.25</v>
      </c>
      <c r="AI195" s="168">
        <f>IFERROR(VLOOKUP(B195,[2]rptBudgetaryBudgetCrossOrganiza!$A$1:$M$744,4,FALSE),"0")</f>
        <v>2200</v>
      </c>
      <c r="AJ195" s="168">
        <f>IFERROR(VLOOKUP(B195,[2]rptBudgetaryBudgetCrossOrganiza!$A$1:$M$744,6,FALSE),"0")</f>
        <v>2200</v>
      </c>
      <c r="AK195" s="170">
        <f t="shared" si="35"/>
        <v>2200</v>
      </c>
      <c r="AL195" s="170">
        <f>IFERROR(VLOOKUP(B195,[3]rptBudgetaryBudgetCrossOrganiza!$A$11516:$O$12569,13,FALSE),"0")</f>
        <v>0</v>
      </c>
      <c r="AM195" s="170"/>
      <c r="AN195" s="170"/>
      <c r="AO195" s="170"/>
      <c r="AP195" s="170"/>
      <c r="AQ195" s="170">
        <f t="shared" si="44"/>
        <v>-2200</v>
      </c>
      <c r="AS195" s="140"/>
      <c r="AT195" s="140"/>
      <c r="AU195" s="140"/>
      <c r="AV195" s="140"/>
      <c r="AW195" s="140"/>
      <c r="AX195" s="140"/>
      <c r="AY195" s="140"/>
      <c r="AZ195" s="140"/>
    </row>
    <row r="196" spans="1:52" x14ac:dyDescent="0.2">
      <c r="A196" s="190">
        <v>4</v>
      </c>
      <c r="B196" s="141" t="s">
        <v>384</v>
      </c>
      <c r="C196" s="148" t="str">
        <f t="shared" si="47"/>
        <v>40</v>
      </c>
      <c r="D196" s="148" t="str">
        <f t="shared" si="48"/>
        <v>50</v>
      </c>
      <c r="E196" s="148" t="str">
        <f t="shared" si="49"/>
        <v>001</v>
      </c>
      <c r="F196" s="141" t="str">
        <f t="shared" si="50"/>
        <v>5000.08</v>
      </c>
      <c r="G196" s="141" t="s">
        <v>91</v>
      </c>
      <c r="H196" s="163">
        <v>1080</v>
      </c>
      <c r="I196" s="163">
        <v>1080</v>
      </c>
      <c r="J196" s="163"/>
      <c r="K196" s="163"/>
      <c r="L196" s="163"/>
      <c r="M196" s="163">
        <v>1075.6600000000001</v>
      </c>
      <c r="N196" s="139">
        <v>1075.6600000000001</v>
      </c>
      <c r="O196" s="139">
        <f t="shared" si="41"/>
        <v>-4.3399999999999181</v>
      </c>
      <c r="Q196" s="174">
        <v>1120</v>
      </c>
      <c r="R196" s="174">
        <v>1120</v>
      </c>
      <c r="S196" s="174"/>
      <c r="T196" s="174"/>
      <c r="U196" s="174"/>
      <c r="V196" s="174">
        <v>1112.6400000000001</v>
      </c>
      <c r="W196" s="140">
        <v>1112.6400000000001</v>
      </c>
      <c r="X196" s="140"/>
      <c r="Z196" s="172">
        <v>1115</v>
      </c>
      <c r="AA196" s="172">
        <v>1115</v>
      </c>
      <c r="AB196" s="172"/>
      <c r="AC196" s="172"/>
      <c r="AD196" s="172"/>
      <c r="AE196" s="172">
        <v>1120.1500000000001</v>
      </c>
      <c r="AF196" s="172">
        <v>1120.1500000000001</v>
      </c>
      <c r="AG196" s="172">
        <f t="shared" si="46"/>
        <v>5.1500000000000909</v>
      </c>
      <c r="AI196" s="168">
        <f>IFERROR(VLOOKUP(B196,[2]rptBudgetaryBudgetCrossOrganiza!$A$1:$M$744,4,FALSE),"0")</f>
        <v>1150</v>
      </c>
      <c r="AJ196" s="168">
        <f>IFERROR(VLOOKUP(B196,[2]rptBudgetaryBudgetCrossOrganiza!$A$1:$M$744,6,FALSE),"0")</f>
        <v>1150</v>
      </c>
      <c r="AK196" s="170">
        <f t="shared" ref="AK196:AK259" si="51">AJ196</f>
        <v>1150</v>
      </c>
      <c r="AL196" s="170">
        <f>IFERROR(VLOOKUP(B196,[3]rptBudgetaryBudgetCrossOrganiza!$A$11516:$O$12569,13,FALSE),"0")</f>
        <v>0</v>
      </c>
      <c r="AM196" s="170"/>
      <c r="AN196" s="170"/>
      <c r="AO196" s="170"/>
      <c r="AP196" s="170"/>
      <c r="AQ196" s="170">
        <f t="shared" si="44"/>
        <v>-1150</v>
      </c>
      <c r="AS196" s="140"/>
      <c r="AT196" s="140"/>
      <c r="AU196" s="140"/>
      <c r="AV196" s="140"/>
      <c r="AW196" s="140"/>
      <c r="AX196" s="140"/>
      <c r="AY196" s="140"/>
      <c r="AZ196" s="140"/>
    </row>
    <row r="197" spans="1:52" x14ac:dyDescent="0.2">
      <c r="A197" s="190">
        <v>4</v>
      </c>
      <c r="B197" s="141" t="s">
        <v>385</v>
      </c>
      <c r="C197" s="148" t="str">
        <f t="shared" si="47"/>
        <v>40</v>
      </c>
      <c r="D197" s="148" t="str">
        <f t="shared" si="48"/>
        <v>50</v>
      </c>
      <c r="E197" s="148" t="str">
        <f t="shared" si="49"/>
        <v>001</v>
      </c>
      <c r="F197" s="141" t="str">
        <f t="shared" si="50"/>
        <v>5000.09</v>
      </c>
      <c r="G197" s="141" t="s">
        <v>92</v>
      </c>
      <c r="H197" s="163">
        <v>0</v>
      </c>
      <c r="I197" s="163">
        <v>0</v>
      </c>
      <c r="J197" s="163"/>
      <c r="K197" s="163"/>
      <c r="L197" s="163"/>
      <c r="M197" s="163">
        <v>0</v>
      </c>
      <c r="N197" s="139">
        <v>0</v>
      </c>
      <c r="O197" s="139">
        <f t="shared" si="41"/>
        <v>0</v>
      </c>
      <c r="Q197" s="174">
        <v>0</v>
      </c>
      <c r="R197" s="174">
        <v>0</v>
      </c>
      <c r="S197" s="174"/>
      <c r="T197" s="174"/>
      <c r="U197" s="174"/>
      <c r="V197" s="174">
        <v>0</v>
      </c>
      <c r="W197" s="140">
        <v>0</v>
      </c>
      <c r="X197" s="140"/>
      <c r="Z197" s="172">
        <v>0</v>
      </c>
      <c r="AA197" s="172">
        <v>0</v>
      </c>
      <c r="AB197" s="172"/>
      <c r="AC197" s="172"/>
      <c r="AD197" s="172"/>
      <c r="AE197" s="172">
        <v>0</v>
      </c>
      <c r="AF197" s="172">
        <v>0</v>
      </c>
      <c r="AG197" s="172">
        <f t="shared" si="46"/>
        <v>0</v>
      </c>
      <c r="AI197" s="168">
        <f>IFERROR(VLOOKUP(B197,[2]rptBudgetaryBudgetCrossOrganiza!$A$1:$M$744,4,FALSE),"0")</f>
        <v>0</v>
      </c>
      <c r="AJ197" s="168">
        <f>IFERROR(VLOOKUP(B197,[2]rptBudgetaryBudgetCrossOrganiza!$A$1:$M$744,6,FALSE),"0")</f>
        <v>0</v>
      </c>
      <c r="AK197" s="170">
        <f t="shared" si="51"/>
        <v>0</v>
      </c>
      <c r="AL197" s="170">
        <f>IFERROR(VLOOKUP(B197,[3]rptBudgetaryBudgetCrossOrganiza!$A$11516:$O$12569,13,FALSE),"0")</f>
        <v>0</v>
      </c>
      <c r="AM197" s="170"/>
      <c r="AN197" s="170"/>
      <c r="AO197" s="170"/>
      <c r="AP197" s="170"/>
      <c r="AQ197" s="170">
        <f t="shared" si="44"/>
        <v>0</v>
      </c>
      <c r="AS197" s="140"/>
      <c r="AT197" s="140"/>
      <c r="AU197" s="140"/>
      <c r="AV197" s="140"/>
      <c r="AW197" s="140"/>
      <c r="AX197" s="140"/>
      <c r="AY197" s="140"/>
      <c r="AZ197" s="140"/>
    </row>
    <row r="198" spans="1:52" x14ac:dyDescent="0.2">
      <c r="A198" s="190">
        <v>4</v>
      </c>
      <c r="B198" s="192" t="s">
        <v>386</v>
      </c>
      <c r="C198" s="148" t="str">
        <f t="shared" si="47"/>
        <v>40</v>
      </c>
      <c r="D198" s="148" t="str">
        <f t="shared" si="48"/>
        <v>50</v>
      </c>
      <c r="E198" s="148" t="str">
        <f t="shared" si="49"/>
        <v>001</v>
      </c>
      <c r="F198" s="141" t="str">
        <f t="shared" si="50"/>
        <v>5000.10</v>
      </c>
      <c r="G198" s="192" t="s">
        <v>93</v>
      </c>
      <c r="H198" s="163">
        <v>0</v>
      </c>
      <c r="I198" s="163">
        <v>0</v>
      </c>
      <c r="J198" s="163"/>
      <c r="K198" s="163"/>
      <c r="L198" s="163"/>
      <c r="M198" s="163">
        <v>0</v>
      </c>
      <c r="N198" s="139">
        <v>0</v>
      </c>
      <c r="O198" s="139">
        <f t="shared" si="41"/>
        <v>0</v>
      </c>
      <c r="Q198" s="174">
        <v>0</v>
      </c>
      <c r="R198" s="174">
        <v>0</v>
      </c>
      <c r="S198" s="174"/>
      <c r="T198" s="174"/>
      <c r="U198" s="174"/>
      <c r="V198" s="174">
        <v>0</v>
      </c>
      <c r="W198" s="140">
        <v>0</v>
      </c>
      <c r="X198" s="140">
        <f>W198-R198</f>
        <v>0</v>
      </c>
      <c r="Z198" s="172">
        <v>0</v>
      </c>
      <c r="AA198" s="172">
        <v>0</v>
      </c>
      <c r="AB198" s="172"/>
      <c r="AC198" s="172"/>
      <c r="AD198" s="172"/>
      <c r="AE198" s="172">
        <v>0</v>
      </c>
      <c r="AF198" s="172">
        <v>0</v>
      </c>
      <c r="AG198" s="172">
        <f t="shared" si="46"/>
        <v>0</v>
      </c>
      <c r="AI198" s="168">
        <f>IFERROR(VLOOKUP(B198,[2]rptBudgetaryBudgetCrossOrganiza!$A$1:$M$744,4,FALSE),"0")</f>
        <v>0</v>
      </c>
      <c r="AJ198" s="168">
        <f>IFERROR(VLOOKUP(B198,[2]rptBudgetaryBudgetCrossOrganiza!$A$1:$M$744,6,FALSE),"0")</f>
        <v>0</v>
      </c>
      <c r="AK198" s="170">
        <f t="shared" si="51"/>
        <v>0</v>
      </c>
      <c r="AL198" s="170">
        <f>IFERROR(VLOOKUP(B198,[3]rptBudgetaryBudgetCrossOrganiza!$A$11516:$O$12569,13,FALSE),"0")</f>
        <v>0</v>
      </c>
      <c r="AM198" s="170"/>
      <c r="AN198" s="170"/>
      <c r="AO198" s="170"/>
      <c r="AP198" s="170"/>
      <c r="AQ198" s="170">
        <f t="shared" si="44"/>
        <v>0</v>
      </c>
      <c r="AS198" s="140"/>
      <c r="AT198" s="140"/>
      <c r="AU198" s="140"/>
      <c r="AV198" s="140"/>
      <c r="AW198" s="140"/>
      <c r="AX198" s="140"/>
      <c r="AY198" s="140"/>
      <c r="AZ198" s="140">
        <f>AY198-AT198</f>
        <v>0</v>
      </c>
    </row>
    <row r="199" spans="1:52" x14ac:dyDescent="0.2">
      <c r="A199" s="190">
        <v>4</v>
      </c>
      <c r="B199" s="192" t="s">
        <v>387</v>
      </c>
      <c r="C199" s="148" t="str">
        <f t="shared" si="47"/>
        <v>40</v>
      </c>
      <c r="D199" s="148" t="str">
        <f t="shared" si="48"/>
        <v>50</v>
      </c>
      <c r="E199" s="148" t="str">
        <f t="shared" si="49"/>
        <v>001</v>
      </c>
      <c r="F199" s="141" t="str">
        <f t="shared" si="50"/>
        <v>5000.11</v>
      </c>
      <c r="G199" s="192" t="s">
        <v>94</v>
      </c>
      <c r="H199" s="163">
        <v>0</v>
      </c>
      <c r="I199" s="163">
        <v>0</v>
      </c>
      <c r="J199" s="163"/>
      <c r="K199" s="163"/>
      <c r="L199" s="163"/>
      <c r="M199" s="163">
        <v>0</v>
      </c>
      <c r="N199" s="139">
        <v>0</v>
      </c>
      <c r="O199" s="139">
        <f t="shared" ref="O199:O205" si="52">N199-I199</f>
        <v>0</v>
      </c>
      <c r="Q199" s="174">
        <v>0</v>
      </c>
      <c r="R199" s="174">
        <v>0</v>
      </c>
      <c r="S199" s="174"/>
      <c r="T199" s="174"/>
      <c r="U199" s="174"/>
      <c r="V199" s="174">
        <v>0</v>
      </c>
      <c r="W199" s="140">
        <v>0</v>
      </c>
      <c r="X199" s="140">
        <f>W199-R199</f>
        <v>0</v>
      </c>
      <c r="Z199" s="172">
        <v>0</v>
      </c>
      <c r="AA199" s="172">
        <v>0</v>
      </c>
      <c r="AB199" s="172"/>
      <c r="AC199" s="172"/>
      <c r="AD199" s="172"/>
      <c r="AE199" s="172">
        <v>0</v>
      </c>
      <c r="AF199" s="172">
        <v>0</v>
      </c>
      <c r="AG199" s="172">
        <f t="shared" si="46"/>
        <v>0</v>
      </c>
      <c r="AI199" s="168">
        <f>IFERROR(VLOOKUP(B199,[2]rptBudgetaryBudgetCrossOrganiza!$A$1:$M$744,4,FALSE),"0")</f>
        <v>0</v>
      </c>
      <c r="AJ199" s="168">
        <f>IFERROR(VLOOKUP(B199,[2]rptBudgetaryBudgetCrossOrganiza!$A$1:$M$744,6,FALSE),"0")</f>
        <v>0</v>
      </c>
      <c r="AK199" s="170">
        <f t="shared" si="51"/>
        <v>0</v>
      </c>
      <c r="AL199" s="170">
        <f>IFERROR(VLOOKUP(B199,[3]rptBudgetaryBudgetCrossOrganiza!$A$11516:$O$12569,13,FALSE),"0")</f>
        <v>0</v>
      </c>
      <c r="AM199" s="170"/>
      <c r="AN199" s="170"/>
      <c r="AO199" s="170"/>
      <c r="AP199" s="170"/>
      <c r="AQ199" s="170">
        <f t="shared" ref="AQ199:AQ206" si="53">AP199-AJ199</f>
        <v>0</v>
      </c>
      <c r="AS199" s="140"/>
      <c r="AT199" s="140"/>
      <c r="AU199" s="140"/>
      <c r="AV199" s="140"/>
      <c r="AW199" s="140"/>
      <c r="AX199" s="140"/>
      <c r="AY199" s="140"/>
      <c r="AZ199" s="140">
        <f>AY199-AT199</f>
        <v>0</v>
      </c>
    </row>
    <row r="200" spans="1:52" x14ac:dyDescent="0.2">
      <c r="A200" s="190">
        <v>4</v>
      </c>
      <c r="B200" s="192" t="s">
        <v>388</v>
      </c>
      <c r="C200" s="148" t="str">
        <f t="shared" si="47"/>
        <v>40</v>
      </c>
      <c r="D200" s="148" t="str">
        <f t="shared" si="48"/>
        <v>50</v>
      </c>
      <c r="E200" s="148" t="str">
        <f t="shared" si="49"/>
        <v>001</v>
      </c>
      <c r="F200" s="141" t="str">
        <f t="shared" si="50"/>
        <v>5000.12</v>
      </c>
      <c r="G200" s="192" t="s">
        <v>95</v>
      </c>
      <c r="H200" s="163">
        <v>0</v>
      </c>
      <c r="I200" s="163">
        <v>0</v>
      </c>
      <c r="J200" s="163"/>
      <c r="K200" s="163"/>
      <c r="L200" s="163"/>
      <c r="M200" s="163">
        <v>0</v>
      </c>
      <c r="N200" s="139">
        <v>0</v>
      </c>
      <c r="O200" s="139">
        <f t="shared" si="52"/>
        <v>0</v>
      </c>
      <c r="Q200" s="174">
        <v>0</v>
      </c>
      <c r="R200" s="174">
        <v>0</v>
      </c>
      <c r="S200" s="174"/>
      <c r="T200" s="174"/>
      <c r="U200" s="174"/>
      <c r="V200" s="174">
        <v>0</v>
      </c>
      <c r="W200" s="140">
        <v>0</v>
      </c>
      <c r="X200" s="140">
        <f>W200-R200</f>
        <v>0</v>
      </c>
      <c r="Z200" s="172">
        <v>0</v>
      </c>
      <c r="AA200" s="172">
        <v>0</v>
      </c>
      <c r="AB200" s="172"/>
      <c r="AC200" s="172"/>
      <c r="AD200" s="172"/>
      <c r="AE200" s="172">
        <v>0</v>
      </c>
      <c r="AF200" s="172">
        <v>0</v>
      </c>
      <c r="AG200" s="172">
        <f>AF199-AA200</f>
        <v>0</v>
      </c>
      <c r="AI200" s="168">
        <f>IFERROR(VLOOKUP(B200,[2]rptBudgetaryBudgetCrossOrganiza!$A$1:$M$744,4,FALSE),"0")</f>
        <v>0</v>
      </c>
      <c r="AJ200" s="168">
        <f>IFERROR(VLOOKUP(B200,[2]rptBudgetaryBudgetCrossOrganiza!$A$1:$M$744,6,FALSE),"0")</f>
        <v>0</v>
      </c>
      <c r="AK200" s="170">
        <f t="shared" si="51"/>
        <v>0</v>
      </c>
      <c r="AL200" s="170">
        <f>IFERROR(VLOOKUP(B200,[3]rptBudgetaryBudgetCrossOrganiza!$A$11516:$O$12569,13,FALSE),"0")</f>
        <v>0</v>
      </c>
      <c r="AM200" s="170"/>
      <c r="AN200" s="170"/>
      <c r="AO200" s="170"/>
      <c r="AP200" s="170"/>
      <c r="AQ200" s="170">
        <f t="shared" si="53"/>
        <v>0</v>
      </c>
      <c r="AS200" s="140"/>
      <c r="AT200" s="140"/>
      <c r="AU200" s="140"/>
      <c r="AV200" s="140"/>
      <c r="AW200" s="140"/>
      <c r="AX200" s="140"/>
      <c r="AY200" s="140"/>
      <c r="AZ200" s="140">
        <f>AY200-AT200</f>
        <v>0</v>
      </c>
    </row>
    <row r="201" spans="1:52" x14ac:dyDescent="0.2">
      <c r="A201" s="190">
        <v>4</v>
      </c>
      <c r="B201" s="192" t="s">
        <v>389</v>
      </c>
      <c r="C201" s="148" t="str">
        <f t="shared" si="47"/>
        <v>40</v>
      </c>
      <c r="D201" s="148" t="str">
        <f t="shared" si="48"/>
        <v>50</v>
      </c>
      <c r="E201" s="148" t="str">
        <f t="shared" si="49"/>
        <v>001</v>
      </c>
      <c r="F201" s="141" t="str">
        <f t="shared" si="50"/>
        <v>5000.99</v>
      </c>
      <c r="G201" s="192" t="s">
        <v>96</v>
      </c>
      <c r="H201" s="163">
        <v>0</v>
      </c>
      <c r="I201" s="163">
        <v>0</v>
      </c>
      <c r="J201" s="163"/>
      <c r="K201" s="163"/>
      <c r="L201" s="163"/>
      <c r="M201" s="163">
        <v>0</v>
      </c>
      <c r="N201" s="139">
        <v>0</v>
      </c>
      <c r="O201" s="139">
        <f t="shared" si="52"/>
        <v>0</v>
      </c>
      <c r="Q201" s="174">
        <v>0</v>
      </c>
      <c r="R201" s="174">
        <v>0</v>
      </c>
      <c r="S201" s="174"/>
      <c r="T201" s="174"/>
      <c r="U201" s="174"/>
      <c r="V201" s="174">
        <v>0</v>
      </c>
      <c r="W201" s="140">
        <v>0</v>
      </c>
      <c r="X201" s="140">
        <f>W201-R201</f>
        <v>0</v>
      </c>
      <c r="Z201" s="172">
        <v>0</v>
      </c>
      <c r="AA201" s="172">
        <v>0</v>
      </c>
      <c r="AB201" s="172"/>
      <c r="AC201" s="172"/>
      <c r="AD201" s="172"/>
      <c r="AE201" s="172">
        <v>0</v>
      </c>
      <c r="AF201" s="172">
        <v>0</v>
      </c>
      <c r="AG201" s="172">
        <f>AF200-AA201</f>
        <v>0</v>
      </c>
      <c r="AI201" s="168">
        <f>IFERROR(VLOOKUP(B201,[2]rptBudgetaryBudgetCrossOrganiza!$A$1:$M$744,4,FALSE),"0")</f>
        <v>0</v>
      </c>
      <c r="AJ201" s="168">
        <f>IFERROR(VLOOKUP(B201,[2]rptBudgetaryBudgetCrossOrganiza!$A$1:$M$744,6,FALSE),"0")</f>
        <v>0</v>
      </c>
      <c r="AK201" s="170">
        <f t="shared" si="51"/>
        <v>0</v>
      </c>
      <c r="AL201" s="170">
        <f>IFERROR(VLOOKUP(B201,[3]rptBudgetaryBudgetCrossOrganiza!$A$11516:$O$12569,13,FALSE),"0")</f>
        <v>0</v>
      </c>
      <c r="AM201" s="170"/>
      <c r="AN201" s="170"/>
      <c r="AO201" s="170"/>
      <c r="AP201" s="170"/>
      <c r="AQ201" s="170">
        <f t="shared" si="53"/>
        <v>0</v>
      </c>
      <c r="AS201" s="140"/>
      <c r="AT201" s="140"/>
      <c r="AU201" s="140"/>
      <c r="AV201" s="140"/>
      <c r="AW201" s="140"/>
      <c r="AX201" s="140"/>
      <c r="AY201" s="140"/>
      <c r="AZ201" s="140">
        <f>AY201-AT201</f>
        <v>0</v>
      </c>
    </row>
    <row r="202" spans="1:52" x14ac:dyDescent="0.2">
      <c r="A202" s="190">
        <v>4</v>
      </c>
      <c r="B202" s="192" t="s">
        <v>390</v>
      </c>
      <c r="C202" s="148" t="str">
        <f t="shared" si="47"/>
        <v>40</v>
      </c>
      <c r="D202" s="148" t="str">
        <f t="shared" si="48"/>
        <v>50</v>
      </c>
      <c r="E202" s="148" t="str">
        <f t="shared" si="49"/>
        <v>001</v>
      </c>
      <c r="F202" s="141" t="str">
        <f t="shared" si="50"/>
        <v>5100.00</v>
      </c>
      <c r="G202" s="192" t="s">
        <v>97</v>
      </c>
      <c r="H202" s="163">
        <v>28705</v>
      </c>
      <c r="I202" s="163">
        <v>28705</v>
      </c>
      <c r="J202" s="163"/>
      <c r="K202" s="163"/>
      <c r="L202" s="163"/>
      <c r="M202" s="163">
        <v>19009.13</v>
      </c>
      <c r="N202" s="139">
        <v>19009.13</v>
      </c>
      <c r="O202" s="139">
        <f t="shared" si="52"/>
        <v>-9695.869999999999</v>
      </c>
      <c r="Q202" s="174">
        <v>20640</v>
      </c>
      <c r="R202" s="174">
        <v>20640</v>
      </c>
      <c r="S202" s="174"/>
      <c r="T202" s="174"/>
      <c r="U202" s="174"/>
      <c r="V202" s="174">
        <v>20632.78</v>
      </c>
      <c r="W202" s="140">
        <v>20632.78</v>
      </c>
      <c r="X202" s="140"/>
      <c r="Z202" s="172">
        <v>22685</v>
      </c>
      <c r="AA202" s="172">
        <v>22685</v>
      </c>
      <c r="AB202" s="172"/>
      <c r="AC202" s="172"/>
      <c r="AD202" s="172"/>
      <c r="AE202" s="172">
        <v>18866.849999999999</v>
      </c>
      <c r="AF202" s="172">
        <v>18866.849999999999</v>
      </c>
      <c r="AG202" s="172">
        <f>AF201-AA202</f>
        <v>-22685</v>
      </c>
      <c r="AI202" s="168">
        <f>IFERROR(VLOOKUP(B202,[2]rptBudgetaryBudgetCrossOrganiza!$A$1:$M$744,4,FALSE),"0")</f>
        <v>22685</v>
      </c>
      <c r="AJ202" s="168">
        <f>IFERROR(VLOOKUP(B202,[2]rptBudgetaryBudgetCrossOrganiza!$A$1:$M$744,6,FALSE),"0")</f>
        <v>22685</v>
      </c>
      <c r="AK202" s="170">
        <f t="shared" si="51"/>
        <v>22685</v>
      </c>
      <c r="AL202" s="170">
        <f>IFERROR(VLOOKUP(B202,[3]rptBudgetaryBudgetCrossOrganiza!$A$11516:$O$12569,13,FALSE),"0")</f>
        <v>5529.67</v>
      </c>
      <c r="AM202" s="170"/>
      <c r="AN202" s="170"/>
      <c r="AO202" s="170"/>
      <c r="AP202" s="170"/>
      <c r="AQ202" s="170">
        <f t="shared" si="53"/>
        <v>-22685</v>
      </c>
      <c r="AS202" s="140"/>
      <c r="AT202" s="140"/>
      <c r="AU202" s="140"/>
      <c r="AV202" s="140"/>
      <c r="AW202" s="140"/>
      <c r="AX202" s="140"/>
      <c r="AY202" s="140"/>
      <c r="AZ202" s="140"/>
    </row>
    <row r="203" spans="1:52" x14ac:dyDescent="0.2">
      <c r="A203" s="190">
        <v>4</v>
      </c>
      <c r="B203" s="192" t="s">
        <v>391</v>
      </c>
      <c r="C203" s="148" t="str">
        <f t="shared" si="47"/>
        <v>40</v>
      </c>
      <c r="D203" s="148" t="str">
        <f t="shared" si="48"/>
        <v>50</v>
      </c>
      <c r="E203" s="148" t="str">
        <f t="shared" si="49"/>
        <v>001</v>
      </c>
      <c r="F203" s="141" t="str">
        <f t="shared" si="50"/>
        <v>5100.01</v>
      </c>
      <c r="G203" s="192" t="s">
        <v>98</v>
      </c>
      <c r="H203" s="163">
        <v>8305</v>
      </c>
      <c r="I203" s="163">
        <v>8305</v>
      </c>
      <c r="J203" s="163"/>
      <c r="K203" s="163"/>
      <c r="L203" s="163"/>
      <c r="M203" s="163">
        <v>4751.42</v>
      </c>
      <c r="N203" s="139">
        <v>4751.42</v>
      </c>
      <c r="O203" s="139">
        <f t="shared" si="52"/>
        <v>-3553.58</v>
      </c>
      <c r="Q203" s="174">
        <v>5510</v>
      </c>
      <c r="R203" s="174">
        <v>5510</v>
      </c>
      <c r="S203" s="174"/>
      <c r="T203" s="174"/>
      <c r="U203" s="174"/>
      <c r="V203" s="174">
        <v>5504.75</v>
      </c>
      <c r="W203" s="140">
        <v>5504.75</v>
      </c>
      <c r="X203" s="140">
        <f>W203-R203</f>
        <v>-5.25</v>
      </c>
      <c r="Z203" s="172">
        <v>5950</v>
      </c>
      <c r="AA203" s="172">
        <v>5950</v>
      </c>
      <c r="AB203" s="172"/>
      <c r="AC203" s="172"/>
      <c r="AD203" s="172"/>
      <c r="AE203" s="172">
        <v>6284.54</v>
      </c>
      <c r="AF203" s="172">
        <v>6284.54</v>
      </c>
      <c r="AG203" s="172">
        <f>AF203-AA203</f>
        <v>334.53999999999996</v>
      </c>
      <c r="AI203" s="168">
        <f>IFERROR(VLOOKUP(B203,[2]rptBudgetaryBudgetCrossOrganiza!$A$1:$M$744,4,FALSE),"0")</f>
        <v>5950</v>
      </c>
      <c r="AJ203" s="168">
        <f>IFERROR(VLOOKUP(B203,[2]rptBudgetaryBudgetCrossOrganiza!$A$1:$M$744,6,FALSE),"0")</f>
        <v>5950</v>
      </c>
      <c r="AK203" s="170">
        <f t="shared" si="51"/>
        <v>5950</v>
      </c>
      <c r="AL203" s="170">
        <f>IFERROR(VLOOKUP(B203,[3]rptBudgetaryBudgetCrossOrganiza!$A$11516:$O$12569,13,FALSE),"0")</f>
        <v>2307.35</v>
      </c>
      <c r="AM203" s="170"/>
      <c r="AN203" s="170"/>
      <c r="AO203" s="170"/>
      <c r="AP203" s="170"/>
      <c r="AQ203" s="170">
        <f t="shared" si="53"/>
        <v>-5950</v>
      </c>
      <c r="AS203" s="140"/>
      <c r="AT203" s="140"/>
      <c r="AU203" s="140"/>
      <c r="AV203" s="140"/>
      <c r="AW203" s="140"/>
      <c r="AX203" s="140"/>
      <c r="AY203" s="140"/>
      <c r="AZ203" s="140">
        <f>AY203-AT203</f>
        <v>0</v>
      </c>
    </row>
    <row r="204" spans="1:52" x14ac:dyDescent="0.2">
      <c r="A204" s="190">
        <v>4</v>
      </c>
      <c r="B204" s="192" t="s">
        <v>392</v>
      </c>
      <c r="C204" s="148" t="str">
        <f t="shared" si="47"/>
        <v>40</v>
      </c>
      <c r="D204" s="148" t="str">
        <f t="shared" si="48"/>
        <v>50</v>
      </c>
      <c r="E204" s="148" t="str">
        <f t="shared" si="49"/>
        <v>001</v>
      </c>
      <c r="F204" s="141" t="str">
        <f t="shared" si="50"/>
        <v>5100.02</v>
      </c>
      <c r="G204" s="192" t="s">
        <v>99</v>
      </c>
      <c r="H204" s="163">
        <v>28155</v>
      </c>
      <c r="I204" s="163">
        <v>28155</v>
      </c>
      <c r="J204" s="163"/>
      <c r="K204" s="163"/>
      <c r="L204" s="163"/>
      <c r="M204" s="163">
        <v>15465.13</v>
      </c>
      <c r="N204" s="139">
        <v>15465.13</v>
      </c>
      <c r="O204" s="139">
        <f t="shared" si="52"/>
        <v>-12689.87</v>
      </c>
      <c r="Q204" s="174">
        <v>14300</v>
      </c>
      <c r="R204" s="174">
        <v>14300</v>
      </c>
      <c r="S204" s="174"/>
      <c r="T204" s="174"/>
      <c r="U204" s="174"/>
      <c r="V204" s="174">
        <v>13583.28</v>
      </c>
      <c r="W204" s="140">
        <v>13583.28</v>
      </c>
      <c r="X204" s="140">
        <f>W204-R204</f>
        <v>-716.71999999999935</v>
      </c>
      <c r="Z204" s="172">
        <v>14305</v>
      </c>
      <c r="AA204" s="172">
        <v>14305</v>
      </c>
      <c r="AB204" s="172"/>
      <c r="AC204" s="172"/>
      <c r="AD204" s="172"/>
      <c r="AE204" s="172">
        <v>10594.34</v>
      </c>
      <c r="AF204" s="172">
        <v>10594.34</v>
      </c>
      <c r="AG204" s="172">
        <f>AF204-AA204</f>
        <v>-3710.66</v>
      </c>
      <c r="AI204" s="168">
        <f>IFERROR(VLOOKUP(B204,[2]rptBudgetaryBudgetCrossOrganiza!$A$1:$M$744,4,FALSE),"0")</f>
        <v>14305</v>
      </c>
      <c r="AJ204" s="168">
        <f>IFERROR(VLOOKUP(B204,[2]rptBudgetaryBudgetCrossOrganiza!$A$1:$M$744,6,FALSE),"0")</f>
        <v>14305</v>
      </c>
      <c r="AK204" s="170">
        <f t="shared" si="51"/>
        <v>14305</v>
      </c>
      <c r="AL204" s="170">
        <f>IFERROR(VLOOKUP(B204,[3]rptBudgetaryBudgetCrossOrganiza!$A$11516:$O$12569,13,FALSE),"0")</f>
        <v>3021.18</v>
      </c>
      <c r="AM204" s="170"/>
      <c r="AN204" s="170"/>
      <c r="AO204" s="170"/>
      <c r="AP204" s="170"/>
      <c r="AQ204" s="170">
        <f t="shared" si="53"/>
        <v>-14305</v>
      </c>
      <c r="AS204" s="140"/>
      <c r="AT204" s="140"/>
      <c r="AU204" s="140"/>
      <c r="AV204" s="140"/>
      <c r="AW204" s="140"/>
      <c r="AX204" s="140"/>
      <c r="AY204" s="140"/>
      <c r="AZ204" s="140">
        <f>AY204-AT204</f>
        <v>0</v>
      </c>
    </row>
    <row r="205" spans="1:52" x14ac:dyDescent="0.2">
      <c r="A205" s="190">
        <v>4</v>
      </c>
      <c r="B205" s="192" t="s">
        <v>393</v>
      </c>
      <c r="C205" s="148" t="str">
        <f t="shared" si="47"/>
        <v>40</v>
      </c>
      <c r="D205" s="148" t="str">
        <f t="shared" si="48"/>
        <v>50</v>
      </c>
      <c r="E205" s="148" t="str">
        <f t="shared" si="49"/>
        <v>001</v>
      </c>
      <c r="F205" s="141" t="str">
        <f t="shared" si="50"/>
        <v>5100.03</v>
      </c>
      <c r="G205" s="192" t="s">
        <v>100</v>
      </c>
      <c r="H205" s="163">
        <v>2160</v>
      </c>
      <c r="I205" s="163">
        <v>2160</v>
      </c>
      <c r="J205" s="163"/>
      <c r="K205" s="163"/>
      <c r="L205" s="163"/>
      <c r="M205" s="163">
        <v>1114.74</v>
      </c>
      <c r="N205" s="139">
        <v>1114.74</v>
      </c>
      <c r="O205" s="139">
        <f t="shared" si="52"/>
        <v>-1045.26</v>
      </c>
      <c r="Q205" s="174">
        <v>1000</v>
      </c>
      <c r="R205" s="174">
        <v>1000</v>
      </c>
      <c r="S205" s="174"/>
      <c r="T205" s="174"/>
      <c r="U205" s="174"/>
      <c r="V205" s="174">
        <v>981.74</v>
      </c>
      <c r="W205" s="140">
        <v>981.74</v>
      </c>
      <c r="X205" s="140">
        <f>W205-R205</f>
        <v>-18.259999999999991</v>
      </c>
      <c r="Z205" s="172">
        <v>1000</v>
      </c>
      <c r="AA205" s="172">
        <v>1000</v>
      </c>
      <c r="AB205" s="172"/>
      <c r="AC205" s="172"/>
      <c r="AD205" s="172"/>
      <c r="AE205" s="172">
        <v>703.69</v>
      </c>
      <c r="AF205" s="172">
        <v>703.69</v>
      </c>
      <c r="AG205" s="172">
        <f>AF205-AA205</f>
        <v>-296.30999999999995</v>
      </c>
      <c r="AI205" s="168">
        <f>IFERROR(VLOOKUP(B205,[2]rptBudgetaryBudgetCrossOrganiza!$A$1:$M$744,4,FALSE),"0")</f>
        <v>1000</v>
      </c>
      <c r="AJ205" s="168">
        <f>IFERROR(VLOOKUP(B205,[2]rptBudgetaryBudgetCrossOrganiza!$A$1:$M$744,6,FALSE),"0")</f>
        <v>1000</v>
      </c>
      <c r="AK205" s="170">
        <f t="shared" si="51"/>
        <v>1000</v>
      </c>
      <c r="AL205" s="170">
        <f>IFERROR(VLOOKUP(B205,[3]rptBudgetaryBudgetCrossOrganiza!$A$11516:$O$12569,13,FALSE),"0")</f>
        <v>210.73</v>
      </c>
      <c r="AM205" s="170"/>
      <c r="AN205" s="170"/>
      <c r="AO205" s="170"/>
      <c r="AP205" s="170"/>
      <c r="AQ205" s="170">
        <f t="shared" si="53"/>
        <v>-1000</v>
      </c>
      <c r="AS205" s="140"/>
      <c r="AT205" s="140"/>
      <c r="AU205" s="140"/>
      <c r="AV205" s="140"/>
      <c r="AW205" s="140"/>
      <c r="AX205" s="140"/>
      <c r="AY205" s="140"/>
      <c r="AZ205" s="140">
        <f>AY205-AT205</f>
        <v>0</v>
      </c>
    </row>
    <row r="206" spans="1:52" x14ac:dyDescent="0.2">
      <c r="A206" s="190">
        <v>4</v>
      </c>
      <c r="B206" s="192" t="s">
        <v>394</v>
      </c>
      <c r="C206" s="148" t="str">
        <f t="shared" si="47"/>
        <v>40</v>
      </c>
      <c r="D206" s="148" t="str">
        <f t="shared" si="48"/>
        <v>50</v>
      </c>
      <c r="E206" s="148" t="str">
        <f t="shared" si="49"/>
        <v>001</v>
      </c>
      <c r="F206" s="141" t="str">
        <f t="shared" si="50"/>
        <v>5100.04</v>
      </c>
      <c r="G206" s="192" t="s">
        <v>101</v>
      </c>
      <c r="H206" s="163">
        <v>320</v>
      </c>
      <c r="I206" s="163">
        <v>320</v>
      </c>
      <c r="J206" s="163"/>
      <c r="K206" s="163"/>
      <c r="L206" s="163"/>
      <c r="M206" s="163">
        <v>175.76</v>
      </c>
      <c r="N206" s="139">
        <v>175.76</v>
      </c>
      <c r="O206" s="139"/>
      <c r="Q206" s="174">
        <v>165</v>
      </c>
      <c r="R206" s="174">
        <v>165</v>
      </c>
      <c r="S206" s="174"/>
      <c r="T206" s="174"/>
      <c r="U206" s="174"/>
      <c r="V206" s="174">
        <v>162.72</v>
      </c>
      <c r="W206" s="140">
        <v>162.72</v>
      </c>
      <c r="X206" s="140"/>
      <c r="Z206" s="172">
        <v>165</v>
      </c>
      <c r="AA206" s="172">
        <v>165</v>
      </c>
      <c r="AB206" s="172"/>
      <c r="AC206" s="172"/>
      <c r="AD206" s="172"/>
      <c r="AE206" s="172">
        <v>125.64</v>
      </c>
      <c r="AF206" s="172">
        <v>125.64</v>
      </c>
      <c r="AG206" s="172"/>
      <c r="AI206" s="168">
        <f>IFERROR(VLOOKUP(B206,[2]rptBudgetaryBudgetCrossOrganiza!$A$1:$M$744,4,FALSE),"0")</f>
        <v>165</v>
      </c>
      <c r="AJ206" s="168">
        <f>IFERROR(VLOOKUP(B206,[2]rptBudgetaryBudgetCrossOrganiza!$A$1:$M$744,6,FALSE),"0")</f>
        <v>165</v>
      </c>
      <c r="AK206" s="170">
        <f t="shared" si="51"/>
        <v>165</v>
      </c>
      <c r="AL206" s="170">
        <f>IFERROR(VLOOKUP(B206,[3]rptBudgetaryBudgetCrossOrganiza!$A$11516:$O$12569,13,FALSE),"0")</f>
        <v>38.21</v>
      </c>
      <c r="AM206" s="170"/>
      <c r="AN206" s="170"/>
      <c r="AO206" s="170"/>
      <c r="AP206" s="170"/>
      <c r="AQ206" s="170">
        <f t="shared" si="53"/>
        <v>-165</v>
      </c>
      <c r="AS206" s="140"/>
      <c r="AT206" s="140"/>
      <c r="AU206" s="140"/>
      <c r="AV206" s="140"/>
      <c r="AW206" s="140"/>
      <c r="AX206" s="140"/>
      <c r="AY206" s="140"/>
      <c r="AZ206" s="140">
        <f>AY206-AT206</f>
        <v>0</v>
      </c>
    </row>
    <row r="207" spans="1:52" x14ac:dyDescent="0.2">
      <c r="A207" s="190">
        <v>4</v>
      </c>
      <c r="B207" s="141" t="s">
        <v>395</v>
      </c>
      <c r="C207" s="148" t="str">
        <f t="shared" si="47"/>
        <v>40</v>
      </c>
      <c r="D207" s="148" t="str">
        <f t="shared" si="48"/>
        <v>50</v>
      </c>
      <c r="E207" s="148" t="str">
        <f t="shared" si="49"/>
        <v>001</v>
      </c>
      <c r="F207" s="141" t="str">
        <f t="shared" si="50"/>
        <v>5100.05</v>
      </c>
      <c r="G207" s="141" t="s">
        <v>102</v>
      </c>
      <c r="H207" s="163">
        <v>335</v>
      </c>
      <c r="I207" s="163">
        <v>335</v>
      </c>
      <c r="J207" s="163"/>
      <c r="K207" s="163"/>
      <c r="L207" s="163"/>
      <c r="M207" s="163">
        <v>203.14</v>
      </c>
      <c r="N207" s="139">
        <v>203.14</v>
      </c>
      <c r="O207" s="139"/>
      <c r="Q207" s="174">
        <v>170</v>
      </c>
      <c r="R207" s="174">
        <v>170</v>
      </c>
      <c r="S207" s="174"/>
      <c r="T207" s="174"/>
      <c r="U207" s="174"/>
      <c r="V207" s="174">
        <v>207.8</v>
      </c>
      <c r="W207" s="140">
        <v>207.8</v>
      </c>
      <c r="X207" s="140"/>
      <c r="Z207" s="172">
        <v>220</v>
      </c>
      <c r="AA207" s="172">
        <v>220</v>
      </c>
      <c r="AB207" s="172"/>
      <c r="AC207" s="172"/>
      <c r="AD207" s="172"/>
      <c r="AE207" s="172">
        <v>152.69999999999999</v>
      </c>
      <c r="AF207" s="172">
        <v>152.69999999999999</v>
      </c>
      <c r="AG207" s="172"/>
      <c r="AI207" s="168">
        <f>IFERROR(VLOOKUP(B207,[2]rptBudgetaryBudgetCrossOrganiza!$A$1:$M$744,4,FALSE),"0")</f>
        <v>220</v>
      </c>
      <c r="AJ207" s="168">
        <f>IFERROR(VLOOKUP(B207,[2]rptBudgetaryBudgetCrossOrganiza!$A$1:$M$744,6,FALSE),"0")</f>
        <v>220</v>
      </c>
      <c r="AK207" s="170">
        <f t="shared" si="51"/>
        <v>220</v>
      </c>
      <c r="AL207" s="170">
        <f>IFERROR(VLOOKUP(B207,[3]rptBudgetaryBudgetCrossOrganiza!$A$11516:$O$12569,13,FALSE),"0")</f>
        <v>35.409999999999997</v>
      </c>
      <c r="AM207" s="170"/>
      <c r="AN207" s="170"/>
      <c r="AO207" s="170"/>
      <c r="AP207" s="170"/>
      <c r="AQ207" s="170">
        <f t="shared" ref="AQ207:AQ268" si="54">AP207-AJ207</f>
        <v>-220</v>
      </c>
      <c r="AS207" s="141">
        <f t="shared" ref="AS207:AZ207" si="55">SUM(AS3:AS206)</f>
        <v>0</v>
      </c>
      <c r="AT207" s="141">
        <f t="shared" si="55"/>
        <v>0</v>
      </c>
      <c r="AU207" s="141">
        <f t="shared" si="55"/>
        <v>0</v>
      </c>
      <c r="AV207" s="141">
        <f t="shared" si="55"/>
        <v>0</v>
      </c>
      <c r="AW207" s="141">
        <f t="shared" si="55"/>
        <v>0</v>
      </c>
      <c r="AX207" s="141">
        <f t="shared" si="55"/>
        <v>0</v>
      </c>
      <c r="AY207" s="141">
        <f t="shared" si="55"/>
        <v>0</v>
      </c>
      <c r="AZ207" s="141">
        <f t="shared" si="55"/>
        <v>0</v>
      </c>
    </row>
    <row r="208" spans="1:52" x14ac:dyDescent="0.2">
      <c r="A208" s="190">
        <v>4</v>
      </c>
      <c r="B208" s="141" t="s">
        <v>396</v>
      </c>
      <c r="C208" s="148" t="str">
        <f t="shared" si="47"/>
        <v>40</v>
      </c>
      <c r="D208" s="148" t="str">
        <f t="shared" si="48"/>
        <v>50</v>
      </c>
      <c r="E208" s="148" t="str">
        <f t="shared" si="49"/>
        <v>001</v>
      </c>
      <c r="F208" s="141" t="str">
        <f t="shared" si="50"/>
        <v>5100.06</v>
      </c>
      <c r="G208" s="141" t="s">
        <v>103</v>
      </c>
      <c r="H208" s="163">
        <v>4350</v>
      </c>
      <c r="I208" s="163">
        <v>4350</v>
      </c>
      <c r="J208" s="163"/>
      <c r="K208" s="163"/>
      <c r="L208" s="163"/>
      <c r="M208" s="163">
        <v>4350</v>
      </c>
      <c r="N208" s="139">
        <v>4350</v>
      </c>
      <c r="O208" s="139"/>
      <c r="Q208" s="174">
        <v>4750</v>
      </c>
      <c r="R208" s="174">
        <v>4750</v>
      </c>
      <c r="S208" s="174"/>
      <c r="T208" s="174"/>
      <c r="U208" s="174"/>
      <c r="V208" s="174">
        <v>4750</v>
      </c>
      <c r="W208" s="140">
        <v>4750</v>
      </c>
      <c r="X208" s="140"/>
      <c r="Z208" s="172">
        <v>3420</v>
      </c>
      <c r="AA208" s="172">
        <v>3420</v>
      </c>
      <c r="AB208" s="172"/>
      <c r="AC208" s="172"/>
      <c r="AD208" s="172"/>
      <c r="AE208" s="172">
        <v>1140</v>
      </c>
      <c r="AF208" s="172">
        <v>1140</v>
      </c>
      <c r="AG208" s="172"/>
      <c r="AI208" s="168">
        <f>IFERROR(VLOOKUP(B208,[2]rptBudgetaryBudgetCrossOrganiza!$A$1:$M$744,4,FALSE),"0")</f>
        <v>3420</v>
      </c>
      <c r="AJ208" s="168">
        <f>IFERROR(VLOOKUP(B208,[2]rptBudgetaryBudgetCrossOrganiza!$A$1:$M$744,6,FALSE),"0")</f>
        <v>3420</v>
      </c>
      <c r="AK208" s="170">
        <f t="shared" si="51"/>
        <v>3420</v>
      </c>
      <c r="AL208" s="170">
        <f>IFERROR(VLOOKUP(B208,[3]rptBudgetaryBudgetCrossOrganiza!$A$11516:$O$12569,13,FALSE),"0")</f>
        <v>0</v>
      </c>
      <c r="AM208" s="170"/>
      <c r="AN208" s="170"/>
      <c r="AO208" s="170"/>
      <c r="AP208" s="170"/>
      <c r="AQ208" s="170">
        <f t="shared" si="54"/>
        <v>-3420</v>
      </c>
    </row>
    <row r="209" spans="1:43" x14ac:dyDescent="0.2">
      <c r="A209" s="190">
        <v>4</v>
      </c>
      <c r="B209" s="141" t="s">
        <v>397</v>
      </c>
      <c r="C209" s="148" t="str">
        <f t="shared" si="47"/>
        <v>40</v>
      </c>
      <c r="D209" s="148" t="str">
        <f t="shared" si="48"/>
        <v>50</v>
      </c>
      <c r="E209" s="148" t="str">
        <f t="shared" si="49"/>
        <v>001</v>
      </c>
      <c r="F209" s="141" t="str">
        <f t="shared" si="50"/>
        <v>5100.07</v>
      </c>
      <c r="G209" s="141" t="s">
        <v>104</v>
      </c>
      <c r="H209" s="163">
        <v>1040</v>
      </c>
      <c r="I209" s="163">
        <v>1040</v>
      </c>
      <c r="J209" s="163"/>
      <c r="K209" s="163"/>
      <c r="L209" s="163"/>
      <c r="M209" s="163">
        <v>502.76</v>
      </c>
      <c r="N209" s="139">
        <v>502.76</v>
      </c>
      <c r="O209" s="139"/>
      <c r="Q209" s="174">
        <v>540</v>
      </c>
      <c r="R209" s="174">
        <v>540</v>
      </c>
      <c r="S209" s="174"/>
      <c r="T209" s="174"/>
      <c r="U209" s="174"/>
      <c r="V209" s="174">
        <v>474.85</v>
      </c>
      <c r="W209" s="140">
        <v>474.85</v>
      </c>
      <c r="X209" s="140"/>
      <c r="Z209" s="172">
        <v>500</v>
      </c>
      <c r="AA209" s="172">
        <v>500</v>
      </c>
      <c r="AB209" s="172"/>
      <c r="AC209" s="172"/>
      <c r="AD209" s="172"/>
      <c r="AE209" s="172">
        <v>362.94</v>
      </c>
      <c r="AF209" s="172">
        <v>362.94</v>
      </c>
      <c r="AG209" s="172"/>
      <c r="AI209" s="168">
        <f>IFERROR(VLOOKUP(B209,[2]rptBudgetaryBudgetCrossOrganiza!$A$1:$M$744,4,FALSE),"0")</f>
        <v>500</v>
      </c>
      <c r="AJ209" s="168">
        <f>IFERROR(VLOOKUP(B209,[2]rptBudgetaryBudgetCrossOrganiza!$A$1:$M$744,6,FALSE),"0")</f>
        <v>500</v>
      </c>
      <c r="AK209" s="170">
        <f t="shared" si="51"/>
        <v>500</v>
      </c>
      <c r="AL209" s="170">
        <f>IFERROR(VLOOKUP(B209,[3]rptBudgetaryBudgetCrossOrganiza!$A$11516:$O$12569,13,FALSE),"0")</f>
        <v>70.510000000000005</v>
      </c>
      <c r="AM209" s="170"/>
      <c r="AN209" s="170"/>
      <c r="AO209" s="170"/>
      <c r="AP209" s="170"/>
      <c r="AQ209" s="170">
        <f t="shared" si="54"/>
        <v>-500</v>
      </c>
    </row>
    <row r="210" spans="1:43" x14ac:dyDescent="0.2">
      <c r="A210" s="190">
        <v>4</v>
      </c>
      <c r="B210" s="141" t="s">
        <v>398</v>
      </c>
      <c r="C210" s="148" t="str">
        <f t="shared" si="47"/>
        <v>40</v>
      </c>
      <c r="D210" s="148" t="str">
        <f t="shared" si="48"/>
        <v>50</v>
      </c>
      <c r="E210" s="148" t="str">
        <f t="shared" si="49"/>
        <v>001</v>
      </c>
      <c r="F210" s="141" t="str">
        <f t="shared" si="50"/>
        <v>5100.08</v>
      </c>
      <c r="G210" s="141" t="s">
        <v>105</v>
      </c>
      <c r="H210" s="163">
        <v>2375</v>
      </c>
      <c r="I210" s="163">
        <v>2375</v>
      </c>
      <c r="J210" s="163"/>
      <c r="K210" s="163"/>
      <c r="L210" s="163"/>
      <c r="M210" s="163">
        <v>2348.64</v>
      </c>
      <c r="N210" s="139">
        <v>2348.64</v>
      </c>
      <c r="O210" s="139"/>
      <c r="Q210" s="174">
        <v>2365</v>
      </c>
      <c r="R210" s="174">
        <v>2365</v>
      </c>
      <c r="S210" s="174"/>
      <c r="T210" s="174"/>
      <c r="U210" s="174"/>
      <c r="V210" s="174">
        <v>2381.52</v>
      </c>
      <c r="W210" s="140">
        <v>2381.52</v>
      </c>
      <c r="X210" s="140"/>
      <c r="Z210" s="172">
        <v>2365</v>
      </c>
      <c r="AA210" s="172">
        <v>2365</v>
      </c>
      <c r="AB210" s="172"/>
      <c r="AC210" s="172"/>
      <c r="AD210" s="172"/>
      <c r="AE210" s="172">
        <v>1199.67</v>
      </c>
      <c r="AF210" s="172">
        <v>1199.67</v>
      </c>
      <c r="AG210" s="172"/>
      <c r="AI210" s="168">
        <f>IFERROR(VLOOKUP(B210,[2]rptBudgetaryBudgetCrossOrganiza!$A$1:$M$744,4,FALSE),"0")</f>
        <v>2365</v>
      </c>
      <c r="AJ210" s="168">
        <f>IFERROR(VLOOKUP(B210,[2]rptBudgetaryBudgetCrossOrganiza!$A$1:$M$744,6,FALSE),"0")</f>
        <v>2365</v>
      </c>
      <c r="AK210" s="170">
        <f t="shared" si="51"/>
        <v>2365</v>
      </c>
      <c r="AL210" s="170">
        <f>IFERROR(VLOOKUP(B210,[3]rptBudgetaryBudgetCrossOrganiza!$A$11516:$O$12569,13,FALSE),"0")</f>
        <v>404.87</v>
      </c>
      <c r="AM210" s="170"/>
      <c r="AN210" s="170"/>
      <c r="AO210" s="170"/>
      <c r="AP210" s="170"/>
      <c r="AQ210" s="170">
        <f t="shared" si="54"/>
        <v>-2365</v>
      </c>
    </row>
    <row r="211" spans="1:43" x14ac:dyDescent="0.2">
      <c r="A211" s="190">
        <v>4</v>
      </c>
      <c r="B211" s="141" t="s">
        <v>399</v>
      </c>
      <c r="C211" s="148" t="str">
        <f t="shared" si="47"/>
        <v>40</v>
      </c>
      <c r="D211" s="148" t="str">
        <f t="shared" si="48"/>
        <v>50</v>
      </c>
      <c r="E211" s="148" t="str">
        <f t="shared" si="49"/>
        <v>001</v>
      </c>
      <c r="F211" s="141" t="str">
        <f t="shared" si="50"/>
        <v>5100.09</v>
      </c>
      <c r="G211" s="141" t="s">
        <v>106</v>
      </c>
      <c r="H211" s="163">
        <v>0</v>
      </c>
      <c r="I211" s="163">
        <v>0</v>
      </c>
      <c r="J211" s="163"/>
      <c r="K211" s="163"/>
      <c r="L211" s="163"/>
      <c r="M211" s="163">
        <v>0</v>
      </c>
      <c r="N211" s="139">
        <v>0</v>
      </c>
      <c r="O211" s="139"/>
      <c r="Q211" s="174">
        <v>0</v>
      </c>
      <c r="R211" s="174">
        <v>0</v>
      </c>
      <c r="S211" s="174"/>
      <c r="T211" s="174"/>
      <c r="U211" s="174"/>
      <c r="V211" s="174">
        <v>0</v>
      </c>
      <c r="W211" s="140">
        <v>0</v>
      </c>
      <c r="X211" s="140"/>
      <c r="Z211" s="172">
        <v>0</v>
      </c>
      <c r="AA211" s="172">
        <v>0</v>
      </c>
      <c r="AB211" s="172"/>
      <c r="AC211" s="172"/>
      <c r="AD211" s="172"/>
      <c r="AE211" s="172">
        <v>0</v>
      </c>
      <c r="AF211" s="172">
        <v>0</v>
      </c>
      <c r="AG211" s="172"/>
      <c r="AI211" s="168">
        <f>IFERROR(VLOOKUP(B211,[2]rptBudgetaryBudgetCrossOrganiza!$A$1:$M$744,4,FALSE),"0")</f>
        <v>0</v>
      </c>
      <c r="AJ211" s="168">
        <f>IFERROR(VLOOKUP(B211,[2]rptBudgetaryBudgetCrossOrganiza!$A$1:$M$744,6,FALSE),"0")</f>
        <v>0</v>
      </c>
      <c r="AK211" s="170">
        <f t="shared" si="51"/>
        <v>0</v>
      </c>
      <c r="AL211" s="170">
        <f>IFERROR(VLOOKUP(B211,[3]rptBudgetaryBudgetCrossOrganiza!$A$11516:$O$12569,13,FALSE),"0")</f>
        <v>0</v>
      </c>
      <c r="AM211" s="170"/>
      <c r="AN211" s="170"/>
      <c r="AO211" s="170"/>
      <c r="AP211" s="170"/>
      <c r="AQ211" s="170">
        <f t="shared" si="54"/>
        <v>0</v>
      </c>
    </row>
    <row r="212" spans="1:43" x14ac:dyDescent="0.2">
      <c r="A212" s="190">
        <v>4</v>
      </c>
      <c r="B212" s="141" t="s">
        <v>400</v>
      </c>
      <c r="C212" s="148" t="str">
        <f t="shared" si="47"/>
        <v>40</v>
      </c>
      <c r="D212" s="148" t="str">
        <f t="shared" si="48"/>
        <v>50</v>
      </c>
      <c r="E212" s="148" t="str">
        <f t="shared" si="49"/>
        <v>001</v>
      </c>
      <c r="F212" s="141" t="str">
        <f t="shared" si="50"/>
        <v>5100.10</v>
      </c>
      <c r="G212" s="141" t="s">
        <v>107</v>
      </c>
      <c r="H212" s="163">
        <v>0</v>
      </c>
      <c r="I212" s="163">
        <v>0</v>
      </c>
      <c r="J212" s="163"/>
      <c r="K212" s="163"/>
      <c r="L212" s="163"/>
      <c r="M212" s="163">
        <v>0</v>
      </c>
      <c r="N212" s="139">
        <v>0</v>
      </c>
      <c r="O212" s="139"/>
      <c r="Q212" s="174">
        <v>0</v>
      </c>
      <c r="R212" s="174">
        <v>0</v>
      </c>
      <c r="S212" s="174"/>
      <c r="T212" s="174"/>
      <c r="U212" s="174"/>
      <c r="V212" s="174">
        <v>0</v>
      </c>
      <c r="W212" s="140">
        <v>0</v>
      </c>
      <c r="X212" s="140"/>
      <c r="Z212" s="172">
        <v>0</v>
      </c>
      <c r="AA212" s="172">
        <v>0</v>
      </c>
      <c r="AB212" s="172"/>
      <c r="AC212" s="172"/>
      <c r="AD212" s="172"/>
      <c r="AE212" s="172">
        <v>0</v>
      </c>
      <c r="AF212" s="172">
        <v>0</v>
      </c>
      <c r="AG212" s="172"/>
      <c r="AI212" s="168">
        <f>IFERROR(VLOOKUP(B212,[2]rptBudgetaryBudgetCrossOrganiza!$A$1:$M$744,4,FALSE),"0")</f>
        <v>0</v>
      </c>
      <c r="AJ212" s="168">
        <f>IFERROR(VLOOKUP(B212,[2]rptBudgetaryBudgetCrossOrganiza!$A$1:$M$744,6,FALSE),"0")</f>
        <v>0</v>
      </c>
      <c r="AK212" s="170">
        <f t="shared" si="51"/>
        <v>0</v>
      </c>
      <c r="AL212" s="170">
        <f>IFERROR(VLOOKUP(B212,[3]rptBudgetaryBudgetCrossOrganiza!$A$11516:$O$12569,13,FALSE),"0")</f>
        <v>0</v>
      </c>
      <c r="AM212" s="170"/>
      <c r="AN212" s="170"/>
      <c r="AO212" s="170"/>
      <c r="AP212" s="170"/>
      <c r="AQ212" s="170">
        <f t="shared" si="54"/>
        <v>0</v>
      </c>
    </row>
    <row r="213" spans="1:43" x14ac:dyDescent="0.2">
      <c r="A213" s="190">
        <v>4</v>
      </c>
      <c r="B213" s="141" t="s">
        <v>401</v>
      </c>
      <c r="C213" s="148" t="str">
        <f t="shared" si="47"/>
        <v>40</v>
      </c>
      <c r="D213" s="148" t="str">
        <f t="shared" si="48"/>
        <v>50</v>
      </c>
      <c r="E213" s="148" t="str">
        <f t="shared" si="49"/>
        <v>001</v>
      </c>
      <c r="F213" s="141" t="str">
        <f t="shared" si="50"/>
        <v>5100.11</v>
      </c>
      <c r="G213" s="141" t="s">
        <v>108</v>
      </c>
      <c r="H213" s="163">
        <v>2500</v>
      </c>
      <c r="I213" s="163">
        <v>2500</v>
      </c>
      <c r="J213" s="163"/>
      <c r="K213" s="163"/>
      <c r="L213" s="163"/>
      <c r="M213" s="163">
        <v>1646.2</v>
      </c>
      <c r="N213" s="139">
        <v>1646.2</v>
      </c>
      <c r="O213" s="139"/>
      <c r="Q213" s="174">
        <v>1710</v>
      </c>
      <c r="R213" s="174">
        <v>1710</v>
      </c>
      <c r="S213" s="174"/>
      <c r="T213" s="174"/>
      <c r="U213" s="174"/>
      <c r="V213" s="174">
        <v>1629.22</v>
      </c>
      <c r="W213" s="140">
        <v>1629.22</v>
      </c>
      <c r="X213" s="140"/>
      <c r="Z213" s="172">
        <v>1750</v>
      </c>
      <c r="AA213" s="172">
        <v>1750</v>
      </c>
      <c r="AB213" s="172"/>
      <c r="AC213" s="172"/>
      <c r="AD213" s="172"/>
      <c r="AE213" s="172">
        <v>1662.34</v>
      </c>
      <c r="AF213" s="172">
        <v>1662.34</v>
      </c>
      <c r="AG213" s="172"/>
      <c r="AI213" s="168">
        <f>IFERROR(VLOOKUP(B213,[2]rptBudgetaryBudgetCrossOrganiza!$A$1:$M$744,4,FALSE),"0")</f>
        <v>1750</v>
      </c>
      <c r="AJ213" s="168">
        <f>IFERROR(VLOOKUP(B213,[2]rptBudgetaryBudgetCrossOrganiza!$A$1:$M$744,6,FALSE),"0")</f>
        <v>1750</v>
      </c>
      <c r="AK213" s="170">
        <f t="shared" si="51"/>
        <v>1750</v>
      </c>
      <c r="AL213" s="170">
        <f>IFERROR(VLOOKUP(B213,[3]rptBudgetaryBudgetCrossOrganiza!$A$11516:$O$12569,13,FALSE),"0")</f>
        <v>432.14</v>
      </c>
      <c r="AM213" s="170"/>
      <c r="AN213" s="170"/>
      <c r="AO213" s="170"/>
      <c r="AP213" s="170"/>
      <c r="AQ213" s="170">
        <f t="shared" si="54"/>
        <v>-1750</v>
      </c>
    </row>
    <row r="214" spans="1:43" x14ac:dyDescent="0.2">
      <c r="A214" s="190">
        <v>4</v>
      </c>
      <c r="B214" s="141" t="s">
        <v>402</v>
      </c>
      <c r="C214" s="148" t="str">
        <f t="shared" si="47"/>
        <v>40</v>
      </c>
      <c r="D214" s="148" t="str">
        <f t="shared" si="48"/>
        <v>50</v>
      </c>
      <c r="E214" s="148" t="str">
        <f t="shared" si="49"/>
        <v>001</v>
      </c>
      <c r="F214" s="141" t="str">
        <f t="shared" si="50"/>
        <v>5100.12</v>
      </c>
      <c r="G214" s="141" t="s">
        <v>109</v>
      </c>
      <c r="H214" s="163">
        <v>0</v>
      </c>
      <c r="I214" s="163">
        <v>0</v>
      </c>
      <c r="J214" s="163"/>
      <c r="K214" s="163"/>
      <c r="L214" s="163"/>
      <c r="M214" s="163">
        <v>0</v>
      </c>
      <c r="N214" s="139">
        <v>0</v>
      </c>
      <c r="O214" s="139"/>
      <c r="Q214" s="174">
        <v>0</v>
      </c>
      <c r="R214" s="174">
        <v>0</v>
      </c>
      <c r="S214" s="174"/>
      <c r="T214" s="174"/>
      <c r="U214" s="174"/>
      <c r="V214" s="174">
        <v>0</v>
      </c>
      <c r="W214" s="140">
        <v>0</v>
      </c>
      <c r="X214" s="140"/>
      <c r="Z214" s="172">
        <v>0</v>
      </c>
      <c r="AA214" s="172">
        <v>0</v>
      </c>
      <c r="AB214" s="172"/>
      <c r="AC214" s="172"/>
      <c r="AD214" s="172"/>
      <c r="AE214" s="172">
        <v>0</v>
      </c>
      <c r="AF214" s="172">
        <v>0</v>
      </c>
      <c r="AG214" s="172"/>
      <c r="AI214" s="168">
        <f>IFERROR(VLOOKUP(B214,[2]rptBudgetaryBudgetCrossOrganiza!$A$1:$M$744,4,FALSE),"0")</f>
        <v>0</v>
      </c>
      <c r="AJ214" s="168">
        <f>IFERROR(VLOOKUP(B214,[2]rptBudgetaryBudgetCrossOrganiza!$A$1:$M$744,6,FALSE),"0")</f>
        <v>0</v>
      </c>
      <c r="AK214" s="170">
        <f t="shared" si="51"/>
        <v>0</v>
      </c>
      <c r="AL214" s="170">
        <f>IFERROR(VLOOKUP(B214,[3]rptBudgetaryBudgetCrossOrganiza!$A$11516:$O$12569,13,FALSE),"0")</f>
        <v>0</v>
      </c>
      <c r="AM214" s="170"/>
      <c r="AN214" s="170"/>
      <c r="AO214" s="170"/>
      <c r="AP214" s="170"/>
      <c r="AQ214" s="170">
        <f t="shared" si="54"/>
        <v>0</v>
      </c>
    </row>
    <row r="215" spans="1:43" x14ac:dyDescent="0.2">
      <c r="A215" s="190">
        <v>4</v>
      </c>
      <c r="B215" s="141" t="s">
        <v>403</v>
      </c>
      <c r="C215" s="148" t="str">
        <f t="shared" si="47"/>
        <v>40</v>
      </c>
      <c r="D215" s="148" t="str">
        <f t="shared" si="48"/>
        <v>50</v>
      </c>
      <c r="E215" s="148" t="str">
        <f t="shared" si="49"/>
        <v>001</v>
      </c>
      <c r="F215" s="141" t="str">
        <f t="shared" si="50"/>
        <v>5100.13</v>
      </c>
      <c r="G215" s="141" t="s">
        <v>110</v>
      </c>
      <c r="H215" s="163">
        <v>0</v>
      </c>
      <c r="I215" s="163">
        <v>0</v>
      </c>
      <c r="J215" s="163"/>
      <c r="K215" s="163"/>
      <c r="L215" s="163"/>
      <c r="M215" s="163">
        <v>0</v>
      </c>
      <c r="N215" s="139">
        <v>0</v>
      </c>
      <c r="O215" s="139"/>
      <c r="Q215" s="174">
        <v>0</v>
      </c>
      <c r="R215" s="174">
        <v>0</v>
      </c>
      <c r="S215" s="174"/>
      <c r="T215" s="174"/>
      <c r="U215" s="174"/>
      <c r="V215" s="174">
        <v>0</v>
      </c>
      <c r="W215" s="140">
        <v>0</v>
      </c>
      <c r="X215" s="140"/>
      <c r="Z215" s="172">
        <v>0</v>
      </c>
      <c r="AA215" s="172">
        <v>0</v>
      </c>
      <c r="AB215" s="172"/>
      <c r="AC215" s="172"/>
      <c r="AD215" s="172"/>
      <c r="AE215" s="172">
        <v>0</v>
      </c>
      <c r="AF215" s="172">
        <v>0</v>
      </c>
      <c r="AG215" s="172"/>
      <c r="AI215" s="168">
        <f>IFERROR(VLOOKUP(B215,[2]rptBudgetaryBudgetCrossOrganiza!$A$1:$M$744,4,FALSE),"0")</f>
        <v>0</v>
      </c>
      <c r="AJ215" s="168">
        <f>IFERROR(VLOOKUP(B215,[2]rptBudgetaryBudgetCrossOrganiza!$A$1:$M$744,6,FALSE),"0")</f>
        <v>0</v>
      </c>
      <c r="AK215" s="170">
        <f t="shared" si="51"/>
        <v>0</v>
      </c>
      <c r="AL215" s="170">
        <f>IFERROR(VLOOKUP(B215,[3]rptBudgetaryBudgetCrossOrganiza!$A$11516:$O$12569,13,FALSE),"0")</f>
        <v>0</v>
      </c>
      <c r="AM215" s="170"/>
      <c r="AN215" s="170"/>
      <c r="AO215" s="170"/>
      <c r="AP215" s="170"/>
      <c r="AQ215" s="170">
        <f t="shared" si="54"/>
        <v>0</v>
      </c>
    </row>
    <row r="216" spans="1:43" x14ac:dyDescent="0.2">
      <c r="A216" s="190">
        <v>4</v>
      </c>
      <c r="B216" s="141" t="s">
        <v>404</v>
      </c>
      <c r="C216" s="148" t="str">
        <f t="shared" si="47"/>
        <v>40</v>
      </c>
      <c r="D216" s="148" t="str">
        <f t="shared" si="48"/>
        <v>50</v>
      </c>
      <c r="E216" s="148" t="str">
        <f t="shared" si="49"/>
        <v>001</v>
      </c>
      <c r="F216" s="141" t="str">
        <f t="shared" si="50"/>
        <v>5100.14</v>
      </c>
      <c r="G216" s="141" t="s">
        <v>111</v>
      </c>
      <c r="H216" s="163">
        <v>0</v>
      </c>
      <c r="I216" s="163">
        <v>0</v>
      </c>
      <c r="J216" s="163"/>
      <c r="K216" s="163"/>
      <c r="L216" s="163"/>
      <c r="M216" s="163">
        <v>0</v>
      </c>
      <c r="N216" s="139">
        <v>0</v>
      </c>
      <c r="O216" s="139"/>
      <c r="Q216" s="174">
        <v>0</v>
      </c>
      <c r="R216" s="174">
        <v>0</v>
      </c>
      <c r="S216" s="174"/>
      <c r="T216" s="174"/>
      <c r="U216" s="174"/>
      <c r="V216" s="174">
        <v>0</v>
      </c>
      <c r="W216" s="140">
        <v>0</v>
      </c>
      <c r="X216" s="140"/>
      <c r="Z216" s="172">
        <v>0</v>
      </c>
      <c r="AA216" s="172">
        <v>0</v>
      </c>
      <c r="AB216" s="172"/>
      <c r="AC216" s="172"/>
      <c r="AD216" s="172"/>
      <c r="AE216" s="172">
        <v>0</v>
      </c>
      <c r="AF216" s="172">
        <v>0</v>
      </c>
      <c r="AG216" s="172"/>
      <c r="AI216" s="168">
        <f>IFERROR(VLOOKUP(B216,[2]rptBudgetaryBudgetCrossOrganiza!$A$1:$M$744,4,FALSE),"0")</f>
        <v>0</v>
      </c>
      <c r="AJ216" s="168">
        <f>IFERROR(VLOOKUP(B216,[2]rptBudgetaryBudgetCrossOrganiza!$A$1:$M$744,6,FALSE),"0")</f>
        <v>0</v>
      </c>
      <c r="AK216" s="170">
        <f t="shared" si="51"/>
        <v>0</v>
      </c>
      <c r="AL216" s="170">
        <f>IFERROR(VLOOKUP(B216,[3]rptBudgetaryBudgetCrossOrganiza!$A$11516:$O$12569,13,FALSE),"0")</f>
        <v>0</v>
      </c>
      <c r="AM216" s="170"/>
      <c r="AN216" s="170"/>
      <c r="AO216" s="170"/>
      <c r="AP216" s="170"/>
      <c r="AQ216" s="170">
        <f t="shared" si="54"/>
        <v>0</v>
      </c>
    </row>
    <row r="217" spans="1:43" x14ac:dyDescent="0.2">
      <c r="A217" s="190">
        <v>4</v>
      </c>
      <c r="B217" s="141" t="s">
        <v>405</v>
      </c>
      <c r="C217" s="148" t="str">
        <f t="shared" si="47"/>
        <v>40</v>
      </c>
      <c r="D217" s="148" t="str">
        <f t="shared" si="48"/>
        <v>50</v>
      </c>
      <c r="E217" s="148" t="str">
        <f t="shared" si="49"/>
        <v>001</v>
      </c>
      <c r="F217" s="141" t="str">
        <f t="shared" si="50"/>
        <v>5100.15</v>
      </c>
      <c r="G217" s="141" t="s">
        <v>112</v>
      </c>
      <c r="H217" s="163">
        <v>1225</v>
      </c>
      <c r="I217" s="163">
        <v>1225</v>
      </c>
      <c r="J217" s="163"/>
      <c r="K217" s="163"/>
      <c r="L217" s="163"/>
      <c r="M217" s="163">
        <v>792</v>
      </c>
      <c r="N217" s="139">
        <v>792</v>
      </c>
      <c r="O217" s="139"/>
      <c r="Q217" s="174">
        <v>580</v>
      </c>
      <c r="R217" s="174">
        <v>580</v>
      </c>
      <c r="S217" s="174"/>
      <c r="T217" s="174"/>
      <c r="U217" s="174"/>
      <c r="V217" s="174">
        <v>576</v>
      </c>
      <c r="W217" s="140">
        <v>576</v>
      </c>
      <c r="X217" s="140"/>
      <c r="Z217" s="172">
        <v>576</v>
      </c>
      <c r="AA217" s="172">
        <v>576</v>
      </c>
      <c r="AB217" s="172"/>
      <c r="AC217" s="172"/>
      <c r="AD217" s="172"/>
      <c r="AE217" s="172">
        <v>396</v>
      </c>
      <c r="AF217" s="172">
        <v>396</v>
      </c>
      <c r="AG217" s="172"/>
      <c r="AI217" s="168">
        <f>IFERROR(VLOOKUP(B217,[2]rptBudgetaryBudgetCrossOrganiza!$A$1:$M$744,4,FALSE),"0")</f>
        <v>576</v>
      </c>
      <c r="AJ217" s="168">
        <f>IFERROR(VLOOKUP(B217,[2]rptBudgetaryBudgetCrossOrganiza!$A$1:$M$744,6,FALSE),"0")</f>
        <v>576</v>
      </c>
      <c r="AK217" s="170">
        <f t="shared" si="51"/>
        <v>576</v>
      </c>
      <c r="AL217" s="170">
        <f>IFERROR(VLOOKUP(B217,[3]rptBudgetaryBudgetCrossOrganiza!$A$11516:$O$12569,13,FALSE),"0")</f>
        <v>84</v>
      </c>
      <c r="AM217" s="170"/>
      <c r="AN217" s="170"/>
      <c r="AO217" s="170"/>
      <c r="AP217" s="170"/>
      <c r="AQ217" s="170">
        <f t="shared" si="54"/>
        <v>-576</v>
      </c>
    </row>
    <row r="218" spans="1:43" x14ac:dyDescent="0.2">
      <c r="A218" s="190">
        <v>4</v>
      </c>
      <c r="B218" s="141" t="s">
        <v>406</v>
      </c>
      <c r="C218" s="148" t="str">
        <f t="shared" si="47"/>
        <v>40</v>
      </c>
      <c r="D218" s="148" t="str">
        <f t="shared" si="48"/>
        <v>50</v>
      </c>
      <c r="E218" s="148" t="str">
        <f t="shared" si="49"/>
        <v>001</v>
      </c>
      <c r="F218" s="141" t="str">
        <f t="shared" si="50"/>
        <v>5100.16</v>
      </c>
      <c r="G218" s="141" t="s">
        <v>113</v>
      </c>
      <c r="H218" s="163">
        <v>0</v>
      </c>
      <c r="I218" s="163">
        <v>0</v>
      </c>
      <c r="J218" s="163"/>
      <c r="K218" s="163"/>
      <c r="L218" s="163"/>
      <c r="M218" s="163">
        <v>0</v>
      </c>
      <c r="N218" s="139">
        <v>0</v>
      </c>
      <c r="O218" s="139"/>
      <c r="Q218" s="174">
        <v>0</v>
      </c>
      <c r="R218" s="174">
        <v>0</v>
      </c>
      <c r="S218" s="174"/>
      <c r="T218" s="174"/>
      <c r="U218" s="174"/>
      <c r="V218" s="174">
        <v>0</v>
      </c>
      <c r="W218" s="140">
        <v>0</v>
      </c>
      <c r="X218" s="140"/>
      <c r="Z218" s="172">
        <v>0</v>
      </c>
      <c r="AA218" s="172">
        <v>0</v>
      </c>
      <c r="AB218" s="172"/>
      <c r="AC218" s="172"/>
      <c r="AD218" s="172"/>
      <c r="AE218" s="172">
        <v>0</v>
      </c>
      <c r="AF218" s="172">
        <v>0</v>
      </c>
      <c r="AG218" s="172"/>
      <c r="AI218" s="168">
        <f>IFERROR(VLOOKUP(B218,[2]rptBudgetaryBudgetCrossOrganiza!$A$1:$M$744,4,FALSE),"0")</f>
        <v>0</v>
      </c>
      <c r="AJ218" s="168">
        <f>IFERROR(VLOOKUP(B218,[2]rptBudgetaryBudgetCrossOrganiza!$A$1:$M$744,6,FALSE),"0")</f>
        <v>0</v>
      </c>
      <c r="AK218" s="170">
        <f t="shared" si="51"/>
        <v>0</v>
      </c>
      <c r="AL218" s="170">
        <f>IFERROR(VLOOKUP(B218,[3]rptBudgetaryBudgetCrossOrganiza!$A$11516:$O$12569,13,FALSE),"0")</f>
        <v>0</v>
      </c>
      <c r="AM218" s="170"/>
      <c r="AN218" s="170"/>
      <c r="AO218" s="170"/>
      <c r="AP218" s="170"/>
      <c r="AQ218" s="170">
        <f t="shared" si="54"/>
        <v>0</v>
      </c>
    </row>
    <row r="219" spans="1:43" x14ac:dyDescent="0.2">
      <c r="A219" s="190">
        <v>4</v>
      </c>
      <c r="B219" s="141" t="s">
        <v>407</v>
      </c>
      <c r="C219" s="148" t="str">
        <f t="shared" si="47"/>
        <v>40</v>
      </c>
      <c r="D219" s="148" t="str">
        <f t="shared" si="48"/>
        <v>50</v>
      </c>
      <c r="E219" s="148" t="str">
        <f t="shared" si="49"/>
        <v>001</v>
      </c>
      <c r="F219" s="141" t="str">
        <f t="shared" si="50"/>
        <v>5100.17</v>
      </c>
      <c r="G219" s="141" t="s">
        <v>897</v>
      </c>
      <c r="H219" s="163">
        <v>4155</v>
      </c>
      <c r="I219" s="163">
        <v>4155</v>
      </c>
      <c r="J219" s="163"/>
      <c r="K219" s="163"/>
      <c r="L219" s="163"/>
      <c r="M219" s="163">
        <v>4122.33</v>
      </c>
      <c r="N219" s="139">
        <v>4122.33</v>
      </c>
      <c r="O219" s="139"/>
      <c r="Q219" s="174">
        <v>4155</v>
      </c>
      <c r="R219" s="174">
        <v>4155</v>
      </c>
      <c r="S219" s="174"/>
      <c r="T219" s="174"/>
      <c r="U219" s="174"/>
      <c r="V219" s="174">
        <v>4154.72</v>
      </c>
      <c r="W219" s="140">
        <v>4154.72</v>
      </c>
      <c r="X219" s="140"/>
      <c r="Z219" s="172">
        <v>4195</v>
      </c>
      <c r="AA219" s="172">
        <v>4195</v>
      </c>
      <c r="AB219" s="172"/>
      <c r="AC219" s="172"/>
      <c r="AD219" s="172"/>
      <c r="AE219" s="172">
        <v>4727.6499999999996</v>
      </c>
      <c r="AF219" s="172">
        <v>4727.6499999999996</v>
      </c>
      <c r="AG219" s="172"/>
      <c r="AI219" s="168">
        <f>IFERROR(VLOOKUP(B219,[2]rptBudgetaryBudgetCrossOrganiza!$A$1:$M$744,4,FALSE),"0")</f>
        <v>4195</v>
      </c>
      <c r="AJ219" s="168">
        <f>IFERROR(VLOOKUP(B219,[2]rptBudgetaryBudgetCrossOrganiza!$A$1:$M$744,6,FALSE),"0")</f>
        <v>4195</v>
      </c>
      <c r="AK219" s="170">
        <f t="shared" si="51"/>
        <v>4195</v>
      </c>
      <c r="AL219" s="170">
        <f>IFERROR(VLOOKUP(B219,[3]rptBudgetaryBudgetCrossOrganiza!$A$11516:$O$12569,13,FALSE),"0")</f>
        <v>1540.8</v>
      </c>
      <c r="AM219" s="170"/>
      <c r="AN219" s="170"/>
      <c r="AO219" s="170"/>
      <c r="AP219" s="170"/>
      <c r="AQ219" s="170">
        <f t="shared" si="54"/>
        <v>-4195</v>
      </c>
    </row>
    <row r="220" spans="1:43" x14ac:dyDescent="0.2">
      <c r="A220" s="141">
        <v>5</v>
      </c>
      <c r="B220" s="141" t="s">
        <v>408</v>
      </c>
      <c r="C220" s="148" t="str">
        <f t="shared" si="47"/>
        <v>40</v>
      </c>
      <c r="D220" s="148" t="str">
        <f t="shared" si="48"/>
        <v>50</v>
      </c>
      <c r="E220" s="148" t="str">
        <f t="shared" si="49"/>
        <v>001</v>
      </c>
      <c r="F220" s="141" t="str">
        <f t="shared" si="50"/>
        <v>6000.19</v>
      </c>
      <c r="G220" s="141" t="s">
        <v>178</v>
      </c>
      <c r="H220" s="163">
        <v>0</v>
      </c>
      <c r="I220" s="163">
        <v>0</v>
      </c>
      <c r="J220" s="163"/>
      <c r="K220" s="163"/>
      <c r="L220" s="163"/>
      <c r="M220" s="163">
        <v>0</v>
      </c>
      <c r="N220" s="139">
        <v>0</v>
      </c>
      <c r="O220" s="139"/>
      <c r="Q220" s="174">
        <v>0</v>
      </c>
      <c r="R220" s="174">
        <v>0</v>
      </c>
      <c r="S220" s="174"/>
      <c r="T220" s="174"/>
      <c r="U220" s="174"/>
      <c r="V220" s="174">
        <v>0</v>
      </c>
      <c r="W220" s="140">
        <v>0</v>
      </c>
      <c r="X220" s="140"/>
      <c r="Z220" s="172">
        <v>0</v>
      </c>
      <c r="AA220" s="172">
        <v>0</v>
      </c>
      <c r="AB220" s="172"/>
      <c r="AC220" s="172"/>
      <c r="AD220" s="172"/>
      <c r="AE220" s="172">
        <v>0</v>
      </c>
      <c r="AF220" s="172">
        <v>0</v>
      </c>
      <c r="AG220" s="172"/>
      <c r="AI220" s="168">
        <f>IFERROR(VLOOKUP(B220,[2]rptBudgetaryBudgetCrossOrganiza!$A$1:$M$744,4,FALSE),"0")</f>
        <v>0</v>
      </c>
      <c r="AJ220" s="168">
        <f>IFERROR(VLOOKUP(B220,[2]rptBudgetaryBudgetCrossOrganiza!$A$1:$M$744,6,FALSE),"0")</f>
        <v>0</v>
      </c>
      <c r="AK220" s="170">
        <f t="shared" si="51"/>
        <v>0</v>
      </c>
      <c r="AL220" s="170">
        <f>IFERROR(VLOOKUP(B220,[3]rptBudgetaryBudgetCrossOrganiza!$A$11516:$O$12569,13,FALSE),"0")</f>
        <v>0</v>
      </c>
      <c r="AM220" s="170"/>
      <c r="AN220" s="170"/>
      <c r="AO220" s="170"/>
      <c r="AP220" s="170"/>
      <c r="AQ220" s="170">
        <f t="shared" si="54"/>
        <v>0</v>
      </c>
    </row>
    <row r="221" spans="1:43" x14ac:dyDescent="0.2">
      <c r="A221" s="141">
        <v>6</v>
      </c>
      <c r="B221" s="141" t="s">
        <v>409</v>
      </c>
      <c r="C221" s="148" t="str">
        <f t="shared" si="47"/>
        <v>40</v>
      </c>
      <c r="D221" s="148" t="str">
        <f t="shared" si="48"/>
        <v>50</v>
      </c>
      <c r="E221" s="148" t="str">
        <f t="shared" si="49"/>
        <v>001</v>
      </c>
      <c r="F221" s="141" t="str">
        <f t="shared" si="50"/>
        <v>6200.09</v>
      </c>
      <c r="G221" s="141" t="s">
        <v>153</v>
      </c>
      <c r="H221" s="163">
        <v>0</v>
      </c>
      <c r="I221" s="163">
        <v>0</v>
      </c>
      <c r="J221" s="163"/>
      <c r="K221" s="163"/>
      <c r="L221" s="163"/>
      <c r="M221" s="163">
        <v>0</v>
      </c>
      <c r="N221" s="139">
        <v>0</v>
      </c>
      <c r="O221" s="139"/>
      <c r="Q221" s="174">
        <v>0</v>
      </c>
      <c r="R221" s="174">
        <v>0</v>
      </c>
      <c r="S221" s="174"/>
      <c r="T221" s="174"/>
      <c r="U221" s="174"/>
      <c r="V221" s="174">
        <v>0</v>
      </c>
      <c r="W221" s="140">
        <v>0</v>
      </c>
      <c r="X221" s="140"/>
      <c r="Z221" s="172">
        <v>0</v>
      </c>
      <c r="AA221" s="172">
        <v>0</v>
      </c>
      <c r="AB221" s="172"/>
      <c r="AC221" s="172"/>
      <c r="AD221" s="172"/>
      <c r="AE221" s="172">
        <v>0</v>
      </c>
      <c r="AF221" s="172">
        <v>0</v>
      </c>
      <c r="AG221" s="172"/>
      <c r="AI221" s="168">
        <f>IFERROR(VLOOKUP(B221,[2]rptBudgetaryBudgetCrossOrganiza!$A$1:$M$744,4,FALSE),"0")</f>
        <v>0</v>
      </c>
      <c r="AJ221" s="168">
        <f>IFERROR(VLOOKUP(B221,[2]rptBudgetaryBudgetCrossOrganiza!$A$1:$M$744,6,FALSE),"0")</f>
        <v>0</v>
      </c>
      <c r="AK221" s="170">
        <f t="shared" si="51"/>
        <v>0</v>
      </c>
      <c r="AL221" s="170">
        <f>IFERROR(VLOOKUP(B221,[3]rptBudgetaryBudgetCrossOrganiza!$A$11516:$O$12569,13,FALSE),"0")</f>
        <v>0</v>
      </c>
      <c r="AM221" s="170"/>
      <c r="AN221" s="170"/>
      <c r="AO221" s="170"/>
      <c r="AP221" s="170"/>
      <c r="AQ221" s="170">
        <f t="shared" si="54"/>
        <v>0</v>
      </c>
    </row>
    <row r="222" spans="1:43" x14ac:dyDescent="0.2">
      <c r="A222" s="141">
        <v>6</v>
      </c>
      <c r="B222" s="141" t="s">
        <v>410</v>
      </c>
      <c r="C222" s="148" t="str">
        <f t="shared" si="47"/>
        <v>40</v>
      </c>
      <c r="D222" s="148" t="str">
        <f t="shared" si="48"/>
        <v>50</v>
      </c>
      <c r="E222" s="148" t="str">
        <f t="shared" si="49"/>
        <v>001</v>
      </c>
      <c r="F222" s="141" t="str">
        <f t="shared" si="50"/>
        <v>6600.04</v>
      </c>
      <c r="G222" s="141" t="s">
        <v>123</v>
      </c>
      <c r="H222" s="163">
        <v>5000</v>
      </c>
      <c r="I222" s="163">
        <v>5000</v>
      </c>
      <c r="J222" s="163"/>
      <c r="K222" s="163"/>
      <c r="L222" s="163"/>
      <c r="M222" s="163">
        <v>1994.58</v>
      </c>
      <c r="N222" s="139">
        <v>1994.58</v>
      </c>
      <c r="O222" s="139"/>
      <c r="Q222" s="174">
        <v>6000</v>
      </c>
      <c r="R222" s="174">
        <v>6000</v>
      </c>
      <c r="S222" s="174"/>
      <c r="T222" s="174"/>
      <c r="U222" s="174"/>
      <c r="V222" s="174">
        <v>4028.27</v>
      </c>
      <c r="W222" s="140">
        <v>4028.27</v>
      </c>
      <c r="X222" s="140"/>
      <c r="Z222" s="172">
        <v>6000</v>
      </c>
      <c r="AA222" s="172">
        <v>6000</v>
      </c>
      <c r="AB222" s="172"/>
      <c r="AC222" s="172"/>
      <c r="AD222" s="172"/>
      <c r="AE222" s="172">
        <v>2847.61</v>
      </c>
      <c r="AF222" s="172">
        <v>2847.61</v>
      </c>
      <c r="AG222" s="172"/>
      <c r="AI222" s="168">
        <f>IFERROR(VLOOKUP(B222,[2]rptBudgetaryBudgetCrossOrganiza!$A$1:$M$744,4,FALSE),"0")</f>
        <v>6000</v>
      </c>
      <c r="AJ222" s="168">
        <f>IFERROR(VLOOKUP(B222,[2]rptBudgetaryBudgetCrossOrganiza!$A$1:$M$744,6,FALSE),"0")</f>
        <v>6000</v>
      </c>
      <c r="AK222" s="170">
        <f t="shared" si="51"/>
        <v>6000</v>
      </c>
      <c r="AL222" s="170">
        <f>IFERROR(VLOOKUP(B222,[3]rptBudgetaryBudgetCrossOrganiza!$A$11516:$O$12569,13,FALSE),"0")</f>
        <v>0</v>
      </c>
      <c r="AM222" s="170"/>
      <c r="AN222" s="170"/>
      <c r="AO222" s="170"/>
      <c r="AP222" s="170"/>
      <c r="AQ222" s="170">
        <f t="shared" si="54"/>
        <v>-6000</v>
      </c>
    </row>
    <row r="223" spans="1:43" x14ac:dyDescent="0.2">
      <c r="A223" s="141">
        <v>6</v>
      </c>
      <c r="B223" s="141" t="s">
        <v>411</v>
      </c>
      <c r="C223" s="148" t="str">
        <f t="shared" si="47"/>
        <v>40</v>
      </c>
      <c r="D223" s="148" t="str">
        <f t="shared" si="48"/>
        <v>50</v>
      </c>
      <c r="E223" s="148" t="str">
        <f t="shared" si="49"/>
        <v>001</v>
      </c>
      <c r="F223" s="141" t="str">
        <f t="shared" si="50"/>
        <v>6600.07</v>
      </c>
      <c r="G223" s="141" t="s">
        <v>124</v>
      </c>
      <c r="H223" s="163">
        <v>0</v>
      </c>
      <c r="I223" s="163">
        <v>0</v>
      </c>
      <c r="J223" s="163"/>
      <c r="K223" s="163"/>
      <c r="L223" s="163"/>
      <c r="M223" s="163">
        <v>0</v>
      </c>
      <c r="N223" s="139">
        <v>0</v>
      </c>
      <c r="O223" s="139"/>
      <c r="Q223" s="174">
        <v>0</v>
      </c>
      <c r="R223" s="174">
        <v>0</v>
      </c>
      <c r="S223" s="174"/>
      <c r="T223" s="174"/>
      <c r="U223" s="174"/>
      <c r="V223" s="174">
        <v>0</v>
      </c>
      <c r="W223" s="140">
        <v>0</v>
      </c>
      <c r="X223" s="140"/>
      <c r="Z223" s="172">
        <v>0</v>
      </c>
      <c r="AA223" s="172">
        <v>0</v>
      </c>
      <c r="AB223" s="172"/>
      <c r="AC223" s="172"/>
      <c r="AD223" s="172"/>
      <c r="AE223" s="172">
        <v>0</v>
      </c>
      <c r="AF223" s="172">
        <v>0</v>
      </c>
      <c r="AG223" s="172"/>
      <c r="AI223" s="168">
        <f>IFERROR(VLOOKUP(B223,[2]rptBudgetaryBudgetCrossOrganiza!$A$1:$M$744,4,FALSE),"0")</f>
        <v>0</v>
      </c>
      <c r="AJ223" s="168">
        <f>IFERROR(VLOOKUP(B223,[2]rptBudgetaryBudgetCrossOrganiza!$A$1:$M$744,6,FALSE),"0")</f>
        <v>0</v>
      </c>
      <c r="AK223" s="170">
        <f t="shared" si="51"/>
        <v>0</v>
      </c>
      <c r="AL223" s="170">
        <f>IFERROR(VLOOKUP(B223,[3]rptBudgetaryBudgetCrossOrganiza!$A$11516:$O$12569,13,FALSE),"0")</f>
        <v>0</v>
      </c>
      <c r="AM223" s="170"/>
      <c r="AN223" s="170"/>
      <c r="AO223" s="170"/>
      <c r="AP223" s="170"/>
      <c r="AQ223" s="170">
        <f t="shared" si="54"/>
        <v>0</v>
      </c>
    </row>
    <row r="224" spans="1:43" x14ac:dyDescent="0.2">
      <c r="A224" s="141">
        <v>7</v>
      </c>
      <c r="B224" s="141" t="s">
        <v>412</v>
      </c>
      <c r="C224" s="148" t="str">
        <f t="shared" si="47"/>
        <v>40</v>
      </c>
      <c r="D224" s="148" t="str">
        <f t="shared" si="48"/>
        <v>50</v>
      </c>
      <c r="E224" s="148" t="str">
        <f t="shared" si="49"/>
        <v>001</v>
      </c>
      <c r="F224" s="141" t="str">
        <f t="shared" si="50"/>
        <v>7000.03</v>
      </c>
      <c r="G224" s="141" t="s">
        <v>82</v>
      </c>
      <c r="H224" s="163">
        <v>0</v>
      </c>
      <c r="I224" s="163">
        <v>0</v>
      </c>
      <c r="J224" s="163"/>
      <c r="K224" s="163"/>
      <c r="L224" s="163"/>
      <c r="M224" s="163">
        <v>0</v>
      </c>
      <c r="N224" s="139">
        <v>0</v>
      </c>
      <c r="O224" s="139"/>
      <c r="Q224" s="174">
        <v>0</v>
      </c>
      <c r="R224" s="174">
        <v>0</v>
      </c>
      <c r="S224" s="174"/>
      <c r="T224" s="174"/>
      <c r="U224" s="174"/>
      <c r="V224" s="174">
        <v>0</v>
      </c>
      <c r="W224" s="140">
        <v>0</v>
      </c>
      <c r="X224" s="140"/>
      <c r="Z224" s="172">
        <v>0</v>
      </c>
      <c r="AA224" s="172">
        <v>0</v>
      </c>
      <c r="AB224" s="172"/>
      <c r="AC224" s="172"/>
      <c r="AD224" s="172"/>
      <c r="AE224" s="172">
        <v>0</v>
      </c>
      <c r="AF224" s="172">
        <v>0</v>
      </c>
      <c r="AG224" s="172"/>
      <c r="AI224" s="168">
        <f>IFERROR(VLOOKUP(B224,[2]rptBudgetaryBudgetCrossOrganiza!$A$1:$M$744,4,FALSE),"0")</f>
        <v>0</v>
      </c>
      <c r="AJ224" s="168">
        <f>IFERROR(VLOOKUP(B224,[2]rptBudgetaryBudgetCrossOrganiza!$A$1:$M$744,6,FALSE),"0")</f>
        <v>0</v>
      </c>
      <c r="AK224" s="170">
        <f t="shared" si="51"/>
        <v>0</v>
      </c>
      <c r="AL224" s="170">
        <f>IFERROR(VLOOKUP(B224,[3]rptBudgetaryBudgetCrossOrganiza!$A$11516:$O$12569,13,FALSE),"0")</f>
        <v>0</v>
      </c>
      <c r="AM224" s="170"/>
      <c r="AN224" s="170"/>
      <c r="AO224" s="170"/>
      <c r="AP224" s="170"/>
      <c r="AQ224" s="170">
        <f t="shared" si="54"/>
        <v>0</v>
      </c>
    </row>
    <row r="225" spans="1:43" x14ac:dyDescent="0.2">
      <c r="A225" s="190">
        <v>4</v>
      </c>
      <c r="B225" s="141" t="s">
        <v>413</v>
      </c>
      <c r="C225" s="148" t="str">
        <f t="shared" si="47"/>
        <v>40</v>
      </c>
      <c r="D225" s="148" t="str">
        <f t="shared" si="48"/>
        <v>55</v>
      </c>
      <c r="E225" s="148" t="str">
        <f t="shared" si="49"/>
        <v>500</v>
      </c>
      <c r="F225" s="141" t="str">
        <f t="shared" si="50"/>
        <v>5000.01</v>
      </c>
      <c r="G225" s="141" t="s">
        <v>84</v>
      </c>
      <c r="H225" s="163">
        <v>0</v>
      </c>
      <c r="I225" s="163">
        <v>0</v>
      </c>
      <c r="J225" s="163"/>
      <c r="K225" s="163"/>
      <c r="L225" s="163"/>
      <c r="M225" s="163">
        <v>0</v>
      </c>
      <c r="N225" s="139">
        <v>0</v>
      </c>
      <c r="O225" s="139"/>
      <c r="Q225" s="174">
        <v>0</v>
      </c>
      <c r="R225" s="174">
        <v>0</v>
      </c>
      <c r="S225" s="174"/>
      <c r="T225" s="174"/>
      <c r="U225" s="174"/>
      <c r="V225" s="174">
        <v>0</v>
      </c>
      <c r="W225" s="140">
        <v>0</v>
      </c>
      <c r="X225" s="140"/>
      <c r="Z225" s="172">
        <v>0</v>
      </c>
      <c r="AA225" s="172">
        <v>0</v>
      </c>
      <c r="AB225" s="172"/>
      <c r="AC225" s="172"/>
      <c r="AD225" s="172"/>
      <c r="AE225" s="172">
        <v>0</v>
      </c>
      <c r="AF225" s="172">
        <v>0</v>
      </c>
      <c r="AG225" s="172"/>
      <c r="AI225" s="168">
        <f>IFERROR(VLOOKUP(B225,[2]rptBudgetaryBudgetCrossOrganiza!$A$1:$M$744,4,FALSE),"0")</f>
        <v>0</v>
      </c>
      <c r="AJ225" s="168">
        <f>IFERROR(VLOOKUP(B225,[2]rptBudgetaryBudgetCrossOrganiza!$A$1:$M$744,6,FALSE),"0")</f>
        <v>0</v>
      </c>
      <c r="AK225" s="170">
        <f t="shared" si="51"/>
        <v>0</v>
      </c>
      <c r="AL225" s="170">
        <f>IFERROR(VLOOKUP(B225,[3]rptBudgetaryBudgetCrossOrganiza!$A$11516:$O$12569,13,FALSE),"0")</f>
        <v>0</v>
      </c>
      <c r="AM225" s="170"/>
      <c r="AN225" s="170"/>
      <c r="AO225" s="170"/>
      <c r="AP225" s="170"/>
      <c r="AQ225" s="170">
        <f t="shared" si="54"/>
        <v>0</v>
      </c>
    </row>
    <row r="226" spans="1:43" x14ac:dyDescent="0.2">
      <c r="A226" s="190">
        <v>4</v>
      </c>
      <c r="B226" s="141" t="s">
        <v>414</v>
      </c>
      <c r="C226" s="148" t="str">
        <f t="shared" si="47"/>
        <v>40</v>
      </c>
      <c r="D226" s="148" t="str">
        <f t="shared" si="48"/>
        <v>55</v>
      </c>
      <c r="E226" s="148" t="str">
        <f t="shared" si="49"/>
        <v>500</v>
      </c>
      <c r="F226" s="141" t="str">
        <f t="shared" si="50"/>
        <v>5000.02</v>
      </c>
      <c r="G226" s="141" t="s">
        <v>85</v>
      </c>
      <c r="H226" s="163">
        <v>0</v>
      </c>
      <c r="I226" s="163">
        <v>0</v>
      </c>
      <c r="J226" s="163"/>
      <c r="K226" s="163"/>
      <c r="L226" s="163"/>
      <c r="M226" s="163">
        <v>0</v>
      </c>
      <c r="N226" s="139">
        <v>0</v>
      </c>
      <c r="O226" s="139"/>
      <c r="Q226" s="174">
        <v>0</v>
      </c>
      <c r="R226" s="174">
        <v>0</v>
      </c>
      <c r="S226" s="174"/>
      <c r="T226" s="174"/>
      <c r="U226" s="174"/>
      <c r="V226" s="174">
        <v>0</v>
      </c>
      <c r="W226" s="140">
        <v>0</v>
      </c>
      <c r="X226" s="140"/>
      <c r="Z226" s="172">
        <v>0</v>
      </c>
      <c r="AA226" s="172">
        <v>0</v>
      </c>
      <c r="AB226" s="172"/>
      <c r="AC226" s="172"/>
      <c r="AD226" s="172"/>
      <c r="AE226" s="172">
        <v>0</v>
      </c>
      <c r="AF226" s="172">
        <v>0</v>
      </c>
      <c r="AG226" s="172"/>
      <c r="AI226" s="168">
        <f>IFERROR(VLOOKUP(B226,[2]rptBudgetaryBudgetCrossOrganiza!$A$1:$M$744,4,FALSE),"0")</f>
        <v>0</v>
      </c>
      <c r="AJ226" s="168">
        <f>IFERROR(VLOOKUP(B226,[2]rptBudgetaryBudgetCrossOrganiza!$A$1:$M$744,6,FALSE),"0")</f>
        <v>0</v>
      </c>
      <c r="AK226" s="170">
        <f t="shared" si="51"/>
        <v>0</v>
      </c>
      <c r="AL226" s="170">
        <f>IFERROR(VLOOKUP(B226,[3]rptBudgetaryBudgetCrossOrganiza!$A$11516:$O$12569,13,FALSE),"0")</f>
        <v>0</v>
      </c>
      <c r="AM226" s="170"/>
      <c r="AN226" s="170"/>
      <c r="AO226" s="170"/>
      <c r="AP226" s="170"/>
      <c r="AQ226" s="170">
        <f t="shared" si="54"/>
        <v>0</v>
      </c>
    </row>
    <row r="227" spans="1:43" x14ac:dyDescent="0.2">
      <c r="A227" s="190">
        <v>4</v>
      </c>
      <c r="B227" s="141" t="s">
        <v>415</v>
      </c>
      <c r="C227" s="148" t="str">
        <f t="shared" si="47"/>
        <v>40</v>
      </c>
      <c r="D227" s="148" t="str">
        <f t="shared" si="48"/>
        <v>55</v>
      </c>
      <c r="E227" s="148" t="str">
        <f t="shared" si="49"/>
        <v>500</v>
      </c>
      <c r="F227" s="141" t="str">
        <f t="shared" si="50"/>
        <v>5000.03</v>
      </c>
      <c r="G227" s="141" t="s">
        <v>86</v>
      </c>
      <c r="H227" s="163">
        <v>0</v>
      </c>
      <c r="I227" s="163">
        <v>0</v>
      </c>
      <c r="J227" s="163"/>
      <c r="K227" s="163"/>
      <c r="L227" s="163"/>
      <c r="M227" s="163">
        <v>0</v>
      </c>
      <c r="N227" s="139">
        <v>0</v>
      </c>
      <c r="O227" s="139"/>
      <c r="Q227" s="174">
        <v>0</v>
      </c>
      <c r="R227" s="174">
        <v>0</v>
      </c>
      <c r="S227" s="174"/>
      <c r="T227" s="174"/>
      <c r="U227" s="174"/>
      <c r="V227" s="174">
        <v>0</v>
      </c>
      <c r="W227" s="140">
        <v>0</v>
      </c>
      <c r="X227" s="140"/>
      <c r="Z227" s="172">
        <v>0</v>
      </c>
      <c r="AA227" s="172">
        <v>0</v>
      </c>
      <c r="AB227" s="172"/>
      <c r="AC227" s="172"/>
      <c r="AD227" s="172"/>
      <c r="AE227" s="172">
        <v>0</v>
      </c>
      <c r="AF227" s="172">
        <v>0</v>
      </c>
      <c r="AG227" s="172"/>
      <c r="AI227" s="168">
        <f>IFERROR(VLOOKUP(B227,[2]rptBudgetaryBudgetCrossOrganiza!$A$1:$M$744,4,FALSE),"0")</f>
        <v>0</v>
      </c>
      <c r="AJ227" s="168">
        <f>IFERROR(VLOOKUP(B227,[2]rptBudgetaryBudgetCrossOrganiza!$A$1:$M$744,6,FALSE),"0")</f>
        <v>0</v>
      </c>
      <c r="AK227" s="170">
        <f t="shared" si="51"/>
        <v>0</v>
      </c>
      <c r="AL227" s="170">
        <f>IFERROR(VLOOKUP(B227,[3]rptBudgetaryBudgetCrossOrganiza!$A$11516:$O$12569,13,FALSE),"0")</f>
        <v>0</v>
      </c>
      <c r="AM227" s="170"/>
      <c r="AN227" s="170"/>
      <c r="AO227" s="170"/>
      <c r="AP227" s="170"/>
      <c r="AQ227" s="170">
        <f t="shared" si="54"/>
        <v>0</v>
      </c>
    </row>
    <row r="228" spans="1:43" x14ac:dyDescent="0.2">
      <c r="A228" s="190">
        <v>4</v>
      </c>
      <c r="B228" s="141" t="s">
        <v>416</v>
      </c>
      <c r="C228" s="148" t="str">
        <f t="shared" si="47"/>
        <v>40</v>
      </c>
      <c r="D228" s="148" t="str">
        <f t="shared" si="48"/>
        <v>55</v>
      </c>
      <c r="E228" s="148" t="str">
        <f t="shared" si="49"/>
        <v>500</v>
      </c>
      <c r="F228" s="141" t="str">
        <f t="shared" si="50"/>
        <v>5000.04</v>
      </c>
      <c r="G228" s="141" t="s">
        <v>87</v>
      </c>
      <c r="H228" s="163">
        <v>0</v>
      </c>
      <c r="I228" s="163">
        <v>0</v>
      </c>
      <c r="J228" s="163"/>
      <c r="K228" s="163"/>
      <c r="L228" s="163"/>
      <c r="M228" s="163">
        <v>0</v>
      </c>
      <c r="N228" s="139">
        <v>0</v>
      </c>
      <c r="O228" s="139"/>
      <c r="Q228" s="174">
        <v>0</v>
      </c>
      <c r="R228" s="174">
        <v>0</v>
      </c>
      <c r="S228" s="174"/>
      <c r="T228" s="174"/>
      <c r="U228" s="174"/>
      <c r="V228" s="174">
        <v>0</v>
      </c>
      <c r="W228" s="140">
        <v>0</v>
      </c>
      <c r="X228" s="140"/>
      <c r="Z228" s="172">
        <v>0</v>
      </c>
      <c r="AA228" s="172">
        <v>0</v>
      </c>
      <c r="AB228" s="172"/>
      <c r="AC228" s="172"/>
      <c r="AD228" s="172"/>
      <c r="AE228" s="172">
        <v>0</v>
      </c>
      <c r="AF228" s="172">
        <v>0</v>
      </c>
      <c r="AG228" s="172"/>
      <c r="AI228" s="168">
        <f>IFERROR(VLOOKUP(B228,[2]rptBudgetaryBudgetCrossOrganiza!$A$1:$M$744,4,FALSE),"0")</f>
        <v>0</v>
      </c>
      <c r="AJ228" s="168">
        <f>IFERROR(VLOOKUP(B228,[2]rptBudgetaryBudgetCrossOrganiza!$A$1:$M$744,6,FALSE),"0")</f>
        <v>0</v>
      </c>
      <c r="AK228" s="170">
        <f t="shared" si="51"/>
        <v>0</v>
      </c>
      <c r="AL228" s="170">
        <f>IFERROR(VLOOKUP(B228,[3]rptBudgetaryBudgetCrossOrganiza!$A$11516:$O$12569,13,FALSE),"0")</f>
        <v>0</v>
      </c>
      <c r="AM228" s="170"/>
      <c r="AN228" s="170"/>
      <c r="AO228" s="170"/>
      <c r="AP228" s="170"/>
      <c r="AQ228" s="170">
        <f t="shared" si="54"/>
        <v>0</v>
      </c>
    </row>
    <row r="229" spans="1:43" x14ac:dyDescent="0.2">
      <c r="A229" s="190">
        <v>4</v>
      </c>
      <c r="B229" s="141" t="s">
        <v>417</v>
      </c>
      <c r="C229" s="148" t="str">
        <f t="shared" si="47"/>
        <v>40</v>
      </c>
      <c r="D229" s="148" t="str">
        <f t="shared" si="48"/>
        <v>55</v>
      </c>
      <c r="E229" s="148" t="str">
        <f t="shared" si="49"/>
        <v>500</v>
      </c>
      <c r="F229" s="141" t="str">
        <f t="shared" si="50"/>
        <v>5000.05</v>
      </c>
      <c r="G229" s="141" t="s">
        <v>88</v>
      </c>
      <c r="H229" s="163">
        <v>0</v>
      </c>
      <c r="I229" s="163">
        <v>0</v>
      </c>
      <c r="J229" s="163"/>
      <c r="K229" s="163"/>
      <c r="L229" s="163"/>
      <c r="M229" s="163">
        <v>0</v>
      </c>
      <c r="N229" s="139">
        <v>0</v>
      </c>
      <c r="O229" s="139"/>
      <c r="Q229" s="174">
        <v>0</v>
      </c>
      <c r="R229" s="174">
        <v>0</v>
      </c>
      <c r="S229" s="174"/>
      <c r="T229" s="174"/>
      <c r="U229" s="174"/>
      <c r="V229" s="174">
        <v>0</v>
      </c>
      <c r="W229" s="140">
        <v>0</v>
      </c>
      <c r="X229" s="140"/>
      <c r="Z229" s="172">
        <v>0</v>
      </c>
      <c r="AA229" s="172">
        <v>0</v>
      </c>
      <c r="AB229" s="172"/>
      <c r="AC229" s="172"/>
      <c r="AD229" s="172"/>
      <c r="AE229" s="172">
        <v>0</v>
      </c>
      <c r="AF229" s="172">
        <v>0</v>
      </c>
      <c r="AG229" s="172"/>
      <c r="AI229" s="168">
        <f>IFERROR(VLOOKUP(B229,[2]rptBudgetaryBudgetCrossOrganiza!$A$1:$M$744,4,FALSE),"0")</f>
        <v>0</v>
      </c>
      <c r="AJ229" s="168">
        <f>IFERROR(VLOOKUP(B229,[2]rptBudgetaryBudgetCrossOrganiza!$A$1:$M$744,6,FALSE),"0")</f>
        <v>0</v>
      </c>
      <c r="AK229" s="170">
        <f t="shared" si="51"/>
        <v>0</v>
      </c>
      <c r="AL229" s="170">
        <f>IFERROR(VLOOKUP(B229,[3]rptBudgetaryBudgetCrossOrganiza!$A$11516:$O$12569,13,FALSE),"0")</f>
        <v>0</v>
      </c>
      <c r="AM229" s="170"/>
      <c r="AN229" s="170"/>
      <c r="AO229" s="170"/>
      <c r="AP229" s="170"/>
      <c r="AQ229" s="170">
        <f t="shared" si="54"/>
        <v>0</v>
      </c>
    </row>
    <row r="230" spans="1:43" x14ac:dyDescent="0.2">
      <c r="A230" s="190">
        <v>4</v>
      </c>
      <c r="B230" s="141" t="s">
        <v>418</v>
      </c>
      <c r="C230" s="148" t="str">
        <f t="shared" si="47"/>
        <v>40</v>
      </c>
      <c r="D230" s="148" t="str">
        <f t="shared" si="48"/>
        <v>55</v>
      </c>
      <c r="E230" s="148" t="str">
        <f t="shared" si="49"/>
        <v>500</v>
      </c>
      <c r="F230" s="141" t="str">
        <f t="shared" si="50"/>
        <v>5000.06</v>
      </c>
      <c r="G230" s="141" t="s">
        <v>89</v>
      </c>
      <c r="H230" s="163">
        <v>0</v>
      </c>
      <c r="I230" s="163">
        <v>0</v>
      </c>
      <c r="J230" s="163"/>
      <c r="K230" s="163"/>
      <c r="L230" s="163"/>
      <c r="M230" s="163">
        <v>0</v>
      </c>
      <c r="N230" s="139">
        <v>0</v>
      </c>
      <c r="O230" s="139"/>
      <c r="Q230" s="174">
        <v>0</v>
      </c>
      <c r="R230" s="174">
        <v>0</v>
      </c>
      <c r="S230" s="174"/>
      <c r="T230" s="174"/>
      <c r="U230" s="174"/>
      <c r="V230" s="174">
        <v>0</v>
      </c>
      <c r="W230" s="140">
        <v>0</v>
      </c>
      <c r="X230" s="140"/>
      <c r="Z230" s="172">
        <v>0</v>
      </c>
      <c r="AA230" s="172">
        <v>0</v>
      </c>
      <c r="AB230" s="172"/>
      <c r="AC230" s="172"/>
      <c r="AD230" s="172"/>
      <c r="AE230" s="172">
        <v>0</v>
      </c>
      <c r="AF230" s="172">
        <v>0</v>
      </c>
      <c r="AG230" s="172"/>
      <c r="AI230" s="168">
        <f>IFERROR(VLOOKUP(B230,[2]rptBudgetaryBudgetCrossOrganiza!$A$1:$M$744,4,FALSE),"0")</f>
        <v>0</v>
      </c>
      <c r="AJ230" s="168">
        <f>IFERROR(VLOOKUP(B230,[2]rptBudgetaryBudgetCrossOrganiza!$A$1:$M$744,6,FALSE),"0")</f>
        <v>0</v>
      </c>
      <c r="AK230" s="170">
        <f t="shared" si="51"/>
        <v>0</v>
      </c>
      <c r="AL230" s="170">
        <f>IFERROR(VLOOKUP(B230,[3]rptBudgetaryBudgetCrossOrganiza!$A$11516:$O$12569,13,FALSE),"0")</f>
        <v>0</v>
      </c>
      <c r="AM230" s="170"/>
      <c r="AN230" s="170"/>
      <c r="AO230" s="170"/>
      <c r="AP230" s="170"/>
      <c r="AQ230" s="170">
        <f t="shared" si="54"/>
        <v>0</v>
      </c>
    </row>
    <row r="231" spans="1:43" x14ac:dyDescent="0.2">
      <c r="A231" s="190">
        <v>4</v>
      </c>
      <c r="B231" s="141" t="s">
        <v>419</v>
      </c>
      <c r="C231" s="148" t="str">
        <f t="shared" si="47"/>
        <v>40</v>
      </c>
      <c r="D231" s="148" t="str">
        <f t="shared" si="48"/>
        <v>55</v>
      </c>
      <c r="E231" s="148" t="str">
        <f t="shared" si="49"/>
        <v>500</v>
      </c>
      <c r="F231" s="141" t="str">
        <f t="shared" si="50"/>
        <v>5000.07</v>
      </c>
      <c r="G231" s="141" t="s">
        <v>90</v>
      </c>
      <c r="H231" s="163">
        <v>0</v>
      </c>
      <c r="I231" s="163">
        <v>0</v>
      </c>
      <c r="J231" s="163"/>
      <c r="K231" s="163"/>
      <c r="L231" s="163"/>
      <c r="M231" s="163">
        <v>0</v>
      </c>
      <c r="N231" s="139">
        <v>0</v>
      </c>
      <c r="O231" s="139"/>
      <c r="Q231" s="174">
        <v>0</v>
      </c>
      <c r="R231" s="174">
        <v>0</v>
      </c>
      <c r="S231" s="174"/>
      <c r="T231" s="174"/>
      <c r="U231" s="174"/>
      <c r="V231" s="174">
        <v>0</v>
      </c>
      <c r="W231" s="140">
        <v>0</v>
      </c>
      <c r="X231" s="140"/>
      <c r="Z231" s="172">
        <v>0</v>
      </c>
      <c r="AA231" s="172">
        <v>0</v>
      </c>
      <c r="AB231" s="172"/>
      <c r="AC231" s="172"/>
      <c r="AD231" s="172"/>
      <c r="AE231" s="172">
        <v>0</v>
      </c>
      <c r="AF231" s="172">
        <v>0</v>
      </c>
      <c r="AG231" s="172"/>
      <c r="AI231" s="168">
        <f>IFERROR(VLOOKUP(B231,[2]rptBudgetaryBudgetCrossOrganiza!$A$1:$M$744,4,FALSE),"0")</f>
        <v>0</v>
      </c>
      <c r="AJ231" s="168">
        <f>IFERROR(VLOOKUP(B231,[2]rptBudgetaryBudgetCrossOrganiza!$A$1:$M$744,6,FALSE),"0")</f>
        <v>0</v>
      </c>
      <c r="AK231" s="170">
        <f t="shared" si="51"/>
        <v>0</v>
      </c>
      <c r="AL231" s="170">
        <f>IFERROR(VLOOKUP(B231,[3]rptBudgetaryBudgetCrossOrganiza!$A$11516:$O$12569,13,FALSE),"0")</f>
        <v>0</v>
      </c>
      <c r="AM231" s="170"/>
      <c r="AN231" s="170"/>
      <c r="AO231" s="170"/>
      <c r="AP231" s="170"/>
      <c r="AQ231" s="170">
        <f t="shared" si="54"/>
        <v>0</v>
      </c>
    </row>
    <row r="232" spans="1:43" x14ac:dyDescent="0.2">
      <c r="A232" s="190">
        <v>4</v>
      </c>
      <c r="B232" s="141" t="s">
        <v>420</v>
      </c>
      <c r="C232" s="148" t="str">
        <f t="shared" si="47"/>
        <v>40</v>
      </c>
      <c r="D232" s="148" t="str">
        <f t="shared" si="48"/>
        <v>55</v>
      </c>
      <c r="E232" s="148" t="str">
        <f t="shared" si="49"/>
        <v>500</v>
      </c>
      <c r="F232" s="141" t="str">
        <f t="shared" si="50"/>
        <v>5000.08</v>
      </c>
      <c r="G232" s="141" t="s">
        <v>91</v>
      </c>
      <c r="H232" s="163">
        <v>0</v>
      </c>
      <c r="I232" s="163">
        <v>0</v>
      </c>
      <c r="J232" s="163"/>
      <c r="K232" s="163"/>
      <c r="L232" s="163"/>
      <c r="M232" s="163">
        <v>0</v>
      </c>
      <c r="N232" s="139">
        <v>0</v>
      </c>
      <c r="O232" s="139"/>
      <c r="Q232" s="174">
        <v>0</v>
      </c>
      <c r="R232" s="174">
        <v>0</v>
      </c>
      <c r="S232" s="174"/>
      <c r="T232" s="174"/>
      <c r="U232" s="174"/>
      <c r="V232" s="174">
        <v>0</v>
      </c>
      <c r="W232" s="140">
        <v>0</v>
      </c>
      <c r="X232" s="140"/>
      <c r="Z232" s="172">
        <v>0</v>
      </c>
      <c r="AA232" s="172">
        <v>0</v>
      </c>
      <c r="AB232" s="172"/>
      <c r="AC232" s="172"/>
      <c r="AD232" s="172"/>
      <c r="AE232" s="172">
        <v>0</v>
      </c>
      <c r="AF232" s="172">
        <v>0</v>
      </c>
      <c r="AG232" s="172"/>
      <c r="AI232" s="168">
        <f>IFERROR(VLOOKUP(B232,[2]rptBudgetaryBudgetCrossOrganiza!$A$1:$M$744,4,FALSE),"0")</f>
        <v>0</v>
      </c>
      <c r="AJ232" s="168">
        <f>IFERROR(VLOOKUP(B232,[2]rptBudgetaryBudgetCrossOrganiza!$A$1:$M$744,6,FALSE),"0")</f>
        <v>0</v>
      </c>
      <c r="AK232" s="170">
        <f t="shared" si="51"/>
        <v>0</v>
      </c>
      <c r="AL232" s="170">
        <f>IFERROR(VLOOKUP(B232,[3]rptBudgetaryBudgetCrossOrganiza!$A$11516:$O$12569,13,FALSE),"0")</f>
        <v>0</v>
      </c>
      <c r="AM232" s="170"/>
      <c r="AN232" s="170"/>
      <c r="AO232" s="170"/>
      <c r="AP232" s="170"/>
      <c r="AQ232" s="170">
        <f t="shared" si="54"/>
        <v>0</v>
      </c>
    </row>
    <row r="233" spans="1:43" x14ac:dyDescent="0.2">
      <c r="A233" s="190">
        <v>4</v>
      </c>
      <c r="B233" s="141" t="s">
        <v>421</v>
      </c>
      <c r="C233" s="148" t="str">
        <f t="shared" si="47"/>
        <v>40</v>
      </c>
      <c r="D233" s="148" t="str">
        <f t="shared" si="48"/>
        <v>55</v>
      </c>
      <c r="E233" s="148" t="str">
        <f t="shared" si="49"/>
        <v>500</v>
      </c>
      <c r="F233" s="141" t="str">
        <f t="shared" si="50"/>
        <v>5000.09</v>
      </c>
      <c r="G233" s="141" t="s">
        <v>92</v>
      </c>
      <c r="H233" s="163">
        <v>0</v>
      </c>
      <c r="I233" s="163">
        <v>0</v>
      </c>
      <c r="J233" s="163"/>
      <c r="K233" s="163"/>
      <c r="L233" s="163"/>
      <c r="M233" s="163">
        <v>0</v>
      </c>
      <c r="N233" s="139">
        <v>0</v>
      </c>
      <c r="O233" s="139"/>
      <c r="Q233" s="174">
        <v>0</v>
      </c>
      <c r="R233" s="174">
        <v>0</v>
      </c>
      <c r="S233" s="174"/>
      <c r="T233" s="174"/>
      <c r="U233" s="174"/>
      <c r="V233" s="174">
        <v>0</v>
      </c>
      <c r="W233" s="140">
        <v>0</v>
      </c>
      <c r="X233" s="140"/>
      <c r="Z233" s="172">
        <v>0</v>
      </c>
      <c r="AA233" s="172">
        <v>0</v>
      </c>
      <c r="AB233" s="172"/>
      <c r="AC233" s="172"/>
      <c r="AD233" s="172"/>
      <c r="AE233" s="172">
        <v>0</v>
      </c>
      <c r="AF233" s="172">
        <v>0</v>
      </c>
      <c r="AG233" s="172"/>
      <c r="AI233" s="168">
        <f>IFERROR(VLOOKUP(B233,[2]rptBudgetaryBudgetCrossOrganiza!$A$1:$M$744,4,FALSE),"0")</f>
        <v>0</v>
      </c>
      <c r="AJ233" s="168">
        <f>IFERROR(VLOOKUP(B233,[2]rptBudgetaryBudgetCrossOrganiza!$A$1:$M$744,6,FALSE),"0")</f>
        <v>0</v>
      </c>
      <c r="AK233" s="170">
        <f t="shared" si="51"/>
        <v>0</v>
      </c>
      <c r="AL233" s="170">
        <f>IFERROR(VLOOKUP(B233,[3]rptBudgetaryBudgetCrossOrganiza!$A$11516:$O$12569,13,FALSE),"0")</f>
        <v>0</v>
      </c>
      <c r="AM233" s="170"/>
      <c r="AN233" s="170"/>
      <c r="AO233" s="170"/>
      <c r="AP233" s="170"/>
      <c r="AQ233" s="170">
        <f t="shared" si="54"/>
        <v>0</v>
      </c>
    </row>
    <row r="234" spans="1:43" x14ac:dyDescent="0.2">
      <c r="A234" s="190">
        <v>4</v>
      </c>
      <c r="B234" s="141" t="s">
        <v>422</v>
      </c>
      <c r="C234" s="148" t="str">
        <f t="shared" si="47"/>
        <v>40</v>
      </c>
      <c r="D234" s="148" t="str">
        <f t="shared" si="48"/>
        <v>55</v>
      </c>
      <c r="E234" s="148" t="str">
        <f t="shared" si="49"/>
        <v>500</v>
      </c>
      <c r="F234" s="141" t="str">
        <f t="shared" si="50"/>
        <v>5000.10</v>
      </c>
      <c r="G234" s="141" t="s">
        <v>93</v>
      </c>
      <c r="H234" s="163">
        <v>0</v>
      </c>
      <c r="I234" s="163">
        <v>0</v>
      </c>
      <c r="J234" s="163"/>
      <c r="K234" s="163"/>
      <c r="L234" s="163"/>
      <c r="M234" s="163">
        <v>0</v>
      </c>
      <c r="N234" s="139">
        <v>0</v>
      </c>
      <c r="O234" s="139"/>
      <c r="Q234" s="174">
        <v>0</v>
      </c>
      <c r="R234" s="174">
        <v>0</v>
      </c>
      <c r="S234" s="174"/>
      <c r="T234" s="174"/>
      <c r="U234" s="174"/>
      <c r="V234" s="174">
        <v>0</v>
      </c>
      <c r="W234" s="140">
        <v>0</v>
      </c>
      <c r="X234" s="140"/>
      <c r="Z234" s="172">
        <v>0</v>
      </c>
      <c r="AA234" s="172">
        <v>0</v>
      </c>
      <c r="AB234" s="172"/>
      <c r="AC234" s="172"/>
      <c r="AD234" s="172"/>
      <c r="AE234" s="172">
        <v>0</v>
      </c>
      <c r="AF234" s="172">
        <v>0</v>
      </c>
      <c r="AG234" s="172"/>
      <c r="AI234" s="168">
        <f>IFERROR(VLOOKUP(B234,[2]rptBudgetaryBudgetCrossOrganiza!$A$1:$M$744,4,FALSE),"0")</f>
        <v>0</v>
      </c>
      <c r="AJ234" s="168">
        <f>IFERROR(VLOOKUP(B234,[2]rptBudgetaryBudgetCrossOrganiza!$A$1:$M$744,6,FALSE),"0")</f>
        <v>0</v>
      </c>
      <c r="AK234" s="170">
        <f t="shared" si="51"/>
        <v>0</v>
      </c>
      <c r="AL234" s="170">
        <f>IFERROR(VLOOKUP(B234,[3]rptBudgetaryBudgetCrossOrganiza!$A$11516:$O$12569,13,FALSE),"0")</f>
        <v>0</v>
      </c>
      <c r="AM234" s="170"/>
      <c r="AN234" s="170"/>
      <c r="AO234" s="170"/>
      <c r="AP234" s="170"/>
      <c r="AQ234" s="170">
        <f t="shared" si="54"/>
        <v>0</v>
      </c>
    </row>
    <row r="235" spans="1:43" x14ac:dyDescent="0.2">
      <c r="A235" s="190">
        <v>4</v>
      </c>
      <c r="B235" s="141" t="s">
        <v>423</v>
      </c>
      <c r="C235" s="148" t="str">
        <f t="shared" si="47"/>
        <v>40</v>
      </c>
      <c r="D235" s="148" t="str">
        <f t="shared" si="48"/>
        <v>55</v>
      </c>
      <c r="E235" s="148" t="str">
        <f t="shared" si="49"/>
        <v>500</v>
      </c>
      <c r="F235" s="141" t="str">
        <f t="shared" si="50"/>
        <v>5000.11</v>
      </c>
      <c r="G235" s="141" t="s">
        <v>94</v>
      </c>
      <c r="H235" s="163">
        <v>0</v>
      </c>
      <c r="I235" s="163">
        <v>0</v>
      </c>
      <c r="J235" s="163"/>
      <c r="K235" s="163"/>
      <c r="L235" s="163"/>
      <c r="M235" s="163">
        <v>0</v>
      </c>
      <c r="N235" s="139">
        <v>0</v>
      </c>
      <c r="O235" s="139"/>
      <c r="Q235" s="174">
        <v>0</v>
      </c>
      <c r="R235" s="174">
        <v>0</v>
      </c>
      <c r="S235" s="174"/>
      <c r="T235" s="174"/>
      <c r="U235" s="174"/>
      <c r="V235" s="174">
        <v>0</v>
      </c>
      <c r="W235" s="140">
        <v>0</v>
      </c>
      <c r="X235" s="140"/>
      <c r="Z235" s="172">
        <v>0</v>
      </c>
      <c r="AA235" s="172">
        <v>0</v>
      </c>
      <c r="AB235" s="172"/>
      <c r="AC235" s="172"/>
      <c r="AD235" s="172"/>
      <c r="AE235" s="172">
        <v>0</v>
      </c>
      <c r="AF235" s="172">
        <v>0</v>
      </c>
      <c r="AG235" s="172"/>
      <c r="AI235" s="168">
        <f>IFERROR(VLOOKUP(B235,[2]rptBudgetaryBudgetCrossOrganiza!$A$1:$M$744,4,FALSE),"0")</f>
        <v>0</v>
      </c>
      <c r="AJ235" s="168">
        <f>IFERROR(VLOOKUP(B235,[2]rptBudgetaryBudgetCrossOrganiza!$A$1:$M$744,6,FALSE),"0")</f>
        <v>0</v>
      </c>
      <c r="AK235" s="170">
        <f t="shared" si="51"/>
        <v>0</v>
      </c>
      <c r="AL235" s="170">
        <f>IFERROR(VLOOKUP(B235,[3]rptBudgetaryBudgetCrossOrganiza!$A$11516:$O$12569,13,FALSE),"0")</f>
        <v>0</v>
      </c>
      <c r="AM235" s="170"/>
      <c r="AN235" s="170"/>
      <c r="AO235" s="170"/>
      <c r="AP235" s="170"/>
      <c r="AQ235" s="170">
        <f t="shared" si="54"/>
        <v>0</v>
      </c>
    </row>
    <row r="236" spans="1:43" x14ac:dyDescent="0.2">
      <c r="A236" s="190">
        <v>4</v>
      </c>
      <c r="B236" s="141" t="s">
        <v>424</v>
      </c>
      <c r="C236" s="148" t="str">
        <f t="shared" si="47"/>
        <v>40</v>
      </c>
      <c r="D236" s="148" t="str">
        <f t="shared" si="48"/>
        <v>55</v>
      </c>
      <c r="E236" s="148" t="str">
        <f t="shared" si="49"/>
        <v>500</v>
      </c>
      <c r="F236" s="141" t="str">
        <f t="shared" si="50"/>
        <v>5000.12</v>
      </c>
      <c r="G236" s="141" t="s">
        <v>95</v>
      </c>
      <c r="H236" s="163">
        <v>0</v>
      </c>
      <c r="I236" s="163">
        <v>0</v>
      </c>
      <c r="J236" s="163"/>
      <c r="K236" s="163"/>
      <c r="L236" s="163"/>
      <c r="M236" s="163">
        <v>0</v>
      </c>
      <c r="N236" s="139">
        <v>0</v>
      </c>
      <c r="O236" s="139"/>
      <c r="Q236" s="174">
        <v>0</v>
      </c>
      <c r="R236" s="174">
        <v>0</v>
      </c>
      <c r="S236" s="174"/>
      <c r="T236" s="174"/>
      <c r="U236" s="174"/>
      <c r="V236" s="174">
        <v>0</v>
      </c>
      <c r="W236" s="140">
        <v>0</v>
      </c>
      <c r="X236" s="140"/>
      <c r="Z236" s="172">
        <v>0</v>
      </c>
      <c r="AA236" s="172">
        <v>0</v>
      </c>
      <c r="AB236" s="172"/>
      <c r="AC236" s="172"/>
      <c r="AD236" s="172"/>
      <c r="AE236" s="172">
        <v>0</v>
      </c>
      <c r="AF236" s="172">
        <v>0</v>
      </c>
      <c r="AG236" s="172"/>
      <c r="AI236" s="168">
        <f>IFERROR(VLOOKUP(B236,[2]rptBudgetaryBudgetCrossOrganiza!$A$1:$M$744,4,FALSE),"0")</f>
        <v>0</v>
      </c>
      <c r="AJ236" s="168">
        <f>IFERROR(VLOOKUP(B236,[2]rptBudgetaryBudgetCrossOrganiza!$A$1:$M$744,6,FALSE),"0")</f>
        <v>0</v>
      </c>
      <c r="AK236" s="170">
        <f t="shared" si="51"/>
        <v>0</v>
      </c>
      <c r="AL236" s="170">
        <f>IFERROR(VLOOKUP(B236,[3]rptBudgetaryBudgetCrossOrganiza!$A$11516:$O$12569,13,FALSE),"0")</f>
        <v>0</v>
      </c>
      <c r="AM236" s="170"/>
      <c r="AN236" s="170"/>
      <c r="AO236" s="170"/>
      <c r="AP236" s="170"/>
      <c r="AQ236" s="170">
        <f t="shared" si="54"/>
        <v>0</v>
      </c>
    </row>
    <row r="237" spans="1:43" x14ac:dyDescent="0.2">
      <c r="A237" s="190">
        <v>4</v>
      </c>
      <c r="B237" s="141" t="s">
        <v>425</v>
      </c>
      <c r="C237" s="148" t="str">
        <f t="shared" si="47"/>
        <v>40</v>
      </c>
      <c r="D237" s="148" t="str">
        <f t="shared" si="48"/>
        <v>55</v>
      </c>
      <c r="E237" s="148" t="str">
        <f t="shared" si="49"/>
        <v>500</v>
      </c>
      <c r="F237" s="141" t="str">
        <f t="shared" si="50"/>
        <v>5000.99</v>
      </c>
      <c r="G237" s="141" t="s">
        <v>96</v>
      </c>
      <c r="H237" s="163">
        <v>0</v>
      </c>
      <c r="I237" s="163">
        <v>0</v>
      </c>
      <c r="J237" s="163"/>
      <c r="K237" s="163"/>
      <c r="L237" s="163"/>
      <c r="M237" s="163">
        <v>0</v>
      </c>
      <c r="N237" s="139">
        <v>0</v>
      </c>
      <c r="O237" s="139"/>
      <c r="Q237" s="174">
        <v>0</v>
      </c>
      <c r="R237" s="174">
        <v>0</v>
      </c>
      <c r="S237" s="174"/>
      <c r="T237" s="174"/>
      <c r="U237" s="174"/>
      <c r="V237" s="174">
        <v>0</v>
      </c>
      <c r="W237" s="140">
        <v>0</v>
      </c>
      <c r="X237" s="140"/>
      <c r="Z237" s="172">
        <v>0</v>
      </c>
      <c r="AA237" s="172">
        <v>0</v>
      </c>
      <c r="AB237" s="172"/>
      <c r="AC237" s="172"/>
      <c r="AD237" s="172"/>
      <c r="AE237" s="172">
        <v>0</v>
      </c>
      <c r="AF237" s="172">
        <v>0</v>
      </c>
      <c r="AG237" s="172"/>
      <c r="AI237" s="168">
        <f>IFERROR(VLOOKUP(B237,[2]rptBudgetaryBudgetCrossOrganiza!$A$1:$M$744,4,FALSE),"0")</f>
        <v>0</v>
      </c>
      <c r="AJ237" s="168">
        <f>IFERROR(VLOOKUP(B237,[2]rptBudgetaryBudgetCrossOrganiza!$A$1:$M$744,6,FALSE),"0")</f>
        <v>0</v>
      </c>
      <c r="AK237" s="170">
        <f t="shared" si="51"/>
        <v>0</v>
      </c>
      <c r="AL237" s="170">
        <f>IFERROR(VLOOKUP(B237,[3]rptBudgetaryBudgetCrossOrganiza!$A$11516:$O$12569,13,FALSE),"0")</f>
        <v>0</v>
      </c>
      <c r="AM237" s="170"/>
      <c r="AN237" s="170"/>
      <c r="AO237" s="170"/>
      <c r="AP237" s="170"/>
      <c r="AQ237" s="170">
        <f t="shared" si="54"/>
        <v>0</v>
      </c>
    </row>
    <row r="238" spans="1:43" x14ac:dyDescent="0.2">
      <c r="A238" s="190">
        <v>4</v>
      </c>
      <c r="B238" s="141" t="s">
        <v>426</v>
      </c>
      <c r="C238" s="148" t="str">
        <f t="shared" si="47"/>
        <v>40</v>
      </c>
      <c r="D238" s="148" t="str">
        <f t="shared" si="48"/>
        <v>55</v>
      </c>
      <c r="E238" s="148" t="str">
        <f t="shared" si="49"/>
        <v>500</v>
      </c>
      <c r="F238" s="141" t="str">
        <f t="shared" si="50"/>
        <v>5100.00</v>
      </c>
      <c r="G238" s="141" t="s">
        <v>97</v>
      </c>
      <c r="H238" s="163">
        <v>0</v>
      </c>
      <c r="I238" s="163">
        <v>0</v>
      </c>
      <c r="J238" s="163"/>
      <c r="K238" s="163"/>
      <c r="L238" s="163"/>
      <c r="M238" s="163">
        <v>0</v>
      </c>
      <c r="N238" s="139">
        <v>0</v>
      </c>
      <c r="O238" s="139"/>
      <c r="Q238" s="174">
        <v>0</v>
      </c>
      <c r="R238" s="174">
        <v>0</v>
      </c>
      <c r="S238" s="174"/>
      <c r="T238" s="174"/>
      <c r="U238" s="174"/>
      <c r="V238" s="174">
        <v>0</v>
      </c>
      <c r="W238" s="140">
        <v>0</v>
      </c>
      <c r="X238" s="140"/>
      <c r="Z238" s="172">
        <v>0</v>
      </c>
      <c r="AA238" s="172">
        <v>0</v>
      </c>
      <c r="AB238" s="172"/>
      <c r="AC238" s="172"/>
      <c r="AD238" s="172"/>
      <c r="AE238" s="172">
        <v>0</v>
      </c>
      <c r="AF238" s="172">
        <v>0</v>
      </c>
      <c r="AG238" s="172"/>
      <c r="AI238" s="168">
        <f>IFERROR(VLOOKUP(B238,[2]rptBudgetaryBudgetCrossOrganiza!$A$1:$M$744,4,FALSE),"0")</f>
        <v>0</v>
      </c>
      <c r="AJ238" s="168">
        <f>IFERROR(VLOOKUP(B238,[2]rptBudgetaryBudgetCrossOrganiza!$A$1:$M$744,6,FALSE),"0")</f>
        <v>0</v>
      </c>
      <c r="AK238" s="170">
        <f t="shared" si="51"/>
        <v>0</v>
      </c>
      <c r="AL238" s="170">
        <f>IFERROR(VLOOKUP(B238,[3]rptBudgetaryBudgetCrossOrganiza!$A$11516:$O$12569,13,FALSE),"0")</f>
        <v>0</v>
      </c>
      <c r="AM238" s="170"/>
      <c r="AN238" s="170"/>
      <c r="AO238" s="170"/>
      <c r="AP238" s="170"/>
      <c r="AQ238" s="170">
        <f t="shared" si="54"/>
        <v>0</v>
      </c>
    </row>
    <row r="239" spans="1:43" x14ac:dyDescent="0.2">
      <c r="A239" s="190">
        <v>4</v>
      </c>
      <c r="B239" s="141" t="s">
        <v>427</v>
      </c>
      <c r="C239" s="148" t="str">
        <f t="shared" si="47"/>
        <v>40</v>
      </c>
      <c r="D239" s="148" t="str">
        <f t="shared" si="48"/>
        <v>55</v>
      </c>
      <c r="E239" s="148" t="str">
        <f t="shared" si="49"/>
        <v>500</v>
      </c>
      <c r="F239" s="141" t="str">
        <f t="shared" si="50"/>
        <v>5100.01</v>
      </c>
      <c r="G239" s="141" t="s">
        <v>98</v>
      </c>
      <c r="H239" s="163">
        <v>0</v>
      </c>
      <c r="I239" s="163">
        <v>0</v>
      </c>
      <c r="J239" s="163"/>
      <c r="K239" s="163"/>
      <c r="L239" s="163"/>
      <c r="M239" s="163">
        <v>0</v>
      </c>
      <c r="N239" s="139">
        <v>0</v>
      </c>
      <c r="O239" s="139"/>
      <c r="Q239" s="174">
        <v>0</v>
      </c>
      <c r="R239" s="174">
        <v>0</v>
      </c>
      <c r="S239" s="174"/>
      <c r="T239" s="174"/>
      <c r="U239" s="174"/>
      <c r="V239" s="174">
        <v>0</v>
      </c>
      <c r="W239" s="140">
        <v>0</v>
      </c>
      <c r="X239" s="140"/>
      <c r="Z239" s="172">
        <v>0</v>
      </c>
      <c r="AA239" s="172">
        <v>0</v>
      </c>
      <c r="AB239" s="172"/>
      <c r="AC239" s="172"/>
      <c r="AD239" s="172"/>
      <c r="AE239" s="172">
        <v>0</v>
      </c>
      <c r="AF239" s="172">
        <v>0</v>
      </c>
      <c r="AG239" s="172"/>
      <c r="AI239" s="168">
        <f>IFERROR(VLOOKUP(B239,[2]rptBudgetaryBudgetCrossOrganiza!$A$1:$M$744,4,FALSE),"0")</f>
        <v>0</v>
      </c>
      <c r="AJ239" s="168">
        <f>IFERROR(VLOOKUP(B239,[2]rptBudgetaryBudgetCrossOrganiza!$A$1:$M$744,6,FALSE),"0")</f>
        <v>0</v>
      </c>
      <c r="AK239" s="170">
        <f t="shared" si="51"/>
        <v>0</v>
      </c>
      <c r="AL239" s="170">
        <f>IFERROR(VLOOKUP(B239,[3]rptBudgetaryBudgetCrossOrganiza!$A$11516:$O$12569,13,FALSE),"0")</f>
        <v>0</v>
      </c>
      <c r="AM239" s="170"/>
      <c r="AN239" s="170"/>
      <c r="AO239" s="170"/>
      <c r="AP239" s="170"/>
      <c r="AQ239" s="170">
        <f t="shared" si="54"/>
        <v>0</v>
      </c>
    </row>
    <row r="240" spans="1:43" x14ac:dyDescent="0.2">
      <c r="A240" s="190">
        <v>4</v>
      </c>
      <c r="B240" s="141" t="s">
        <v>428</v>
      </c>
      <c r="C240" s="148" t="str">
        <f t="shared" si="47"/>
        <v>40</v>
      </c>
      <c r="D240" s="148" t="str">
        <f t="shared" si="48"/>
        <v>55</v>
      </c>
      <c r="E240" s="148" t="str">
        <f t="shared" si="49"/>
        <v>500</v>
      </c>
      <c r="F240" s="141" t="str">
        <f t="shared" si="50"/>
        <v>5100.02</v>
      </c>
      <c r="G240" s="141" t="s">
        <v>99</v>
      </c>
      <c r="H240" s="163">
        <v>0</v>
      </c>
      <c r="I240" s="163">
        <v>0</v>
      </c>
      <c r="J240" s="163"/>
      <c r="K240" s="163"/>
      <c r="L240" s="163"/>
      <c r="M240" s="163">
        <v>0</v>
      </c>
      <c r="N240" s="139">
        <v>0</v>
      </c>
      <c r="O240" s="139"/>
      <c r="Q240" s="174">
        <v>0</v>
      </c>
      <c r="R240" s="174">
        <v>0</v>
      </c>
      <c r="S240" s="174"/>
      <c r="T240" s="174"/>
      <c r="U240" s="174"/>
      <c r="V240" s="174">
        <v>0</v>
      </c>
      <c r="W240" s="140">
        <v>0</v>
      </c>
      <c r="X240" s="140"/>
      <c r="Z240" s="172">
        <v>0</v>
      </c>
      <c r="AA240" s="172">
        <v>0</v>
      </c>
      <c r="AB240" s="172"/>
      <c r="AC240" s="172"/>
      <c r="AD240" s="172"/>
      <c r="AE240" s="172">
        <v>0</v>
      </c>
      <c r="AF240" s="172">
        <v>0</v>
      </c>
      <c r="AG240" s="172"/>
      <c r="AI240" s="168">
        <f>IFERROR(VLOOKUP(B240,[2]rptBudgetaryBudgetCrossOrganiza!$A$1:$M$744,4,FALSE),"0")</f>
        <v>0</v>
      </c>
      <c r="AJ240" s="168">
        <f>IFERROR(VLOOKUP(B240,[2]rptBudgetaryBudgetCrossOrganiza!$A$1:$M$744,6,FALSE),"0")</f>
        <v>0</v>
      </c>
      <c r="AK240" s="170">
        <f t="shared" si="51"/>
        <v>0</v>
      </c>
      <c r="AL240" s="170">
        <f>IFERROR(VLOOKUP(B240,[3]rptBudgetaryBudgetCrossOrganiza!$A$11516:$O$12569,13,FALSE),"0")</f>
        <v>0</v>
      </c>
      <c r="AM240" s="170"/>
      <c r="AN240" s="170"/>
      <c r="AO240" s="170"/>
      <c r="AP240" s="170"/>
      <c r="AQ240" s="170">
        <f t="shared" si="54"/>
        <v>0</v>
      </c>
    </row>
    <row r="241" spans="1:43" x14ac:dyDescent="0.2">
      <c r="A241" s="190">
        <v>4</v>
      </c>
      <c r="B241" s="141" t="s">
        <v>429</v>
      </c>
      <c r="C241" s="148" t="str">
        <f t="shared" si="47"/>
        <v>40</v>
      </c>
      <c r="D241" s="148" t="str">
        <f t="shared" si="48"/>
        <v>55</v>
      </c>
      <c r="E241" s="148" t="str">
        <f t="shared" si="49"/>
        <v>500</v>
      </c>
      <c r="F241" s="141" t="str">
        <f t="shared" si="50"/>
        <v>5100.03</v>
      </c>
      <c r="G241" s="141" t="s">
        <v>100</v>
      </c>
      <c r="H241" s="163">
        <v>0</v>
      </c>
      <c r="I241" s="163">
        <v>0</v>
      </c>
      <c r="J241" s="163"/>
      <c r="K241" s="163"/>
      <c r="L241" s="163"/>
      <c r="M241" s="163">
        <v>0</v>
      </c>
      <c r="N241" s="139">
        <v>0</v>
      </c>
      <c r="O241" s="139"/>
      <c r="Q241" s="174">
        <v>0</v>
      </c>
      <c r="R241" s="174">
        <v>0</v>
      </c>
      <c r="S241" s="174"/>
      <c r="T241" s="174"/>
      <c r="U241" s="174"/>
      <c r="V241" s="174">
        <v>0</v>
      </c>
      <c r="W241" s="140">
        <v>0</v>
      </c>
      <c r="X241" s="140"/>
      <c r="Z241" s="172">
        <v>0</v>
      </c>
      <c r="AA241" s="172">
        <v>0</v>
      </c>
      <c r="AB241" s="172"/>
      <c r="AC241" s="172"/>
      <c r="AD241" s="172"/>
      <c r="AE241" s="172">
        <v>0</v>
      </c>
      <c r="AF241" s="172">
        <v>0</v>
      </c>
      <c r="AG241" s="172"/>
      <c r="AI241" s="168">
        <f>IFERROR(VLOOKUP(B241,[2]rptBudgetaryBudgetCrossOrganiza!$A$1:$M$744,4,FALSE),"0")</f>
        <v>0</v>
      </c>
      <c r="AJ241" s="168">
        <f>IFERROR(VLOOKUP(B241,[2]rptBudgetaryBudgetCrossOrganiza!$A$1:$M$744,6,FALSE),"0")</f>
        <v>0</v>
      </c>
      <c r="AK241" s="170">
        <f t="shared" si="51"/>
        <v>0</v>
      </c>
      <c r="AL241" s="170">
        <f>IFERROR(VLOOKUP(B241,[3]rptBudgetaryBudgetCrossOrganiza!$A$11516:$O$12569,13,FALSE),"0")</f>
        <v>0</v>
      </c>
      <c r="AM241" s="170"/>
      <c r="AN241" s="170"/>
      <c r="AO241" s="170"/>
      <c r="AP241" s="170"/>
      <c r="AQ241" s="170">
        <f t="shared" si="54"/>
        <v>0</v>
      </c>
    </row>
    <row r="242" spans="1:43" x14ac:dyDescent="0.2">
      <c r="A242" s="190">
        <v>4</v>
      </c>
      <c r="B242" s="141" t="s">
        <v>430</v>
      </c>
      <c r="C242" s="148" t="str">
        <f t="shared" si="47"/>
        <v>40</v>
      </c>
      <c r="D242" s="148" t="str">
        <f t="shared" si="48"/>
        <v>55</v>
      </c>
      <c r="E242" s="148" t="str">
        <f t="shared" si="49"/>
        <v>500</v>
      </c>
      <c r="F242" s="141" t="str">
        <f t="shared" si="50"/>
        <v>5100.04</v>
      </c>
      <c r="G242" s="141" t="s">
        <v>101</v>
      </c>
      <c r="H242" s="163">
        <v>0</v>
      </c>
      <c r="I242" s="163">
        <v>0</v>
      </c>
      <c r="J242" s="163"/>
      <c r="K242" s="163"/>
      <c r="L242" s="163"/>
      <c r="M242" s="163">
        <v>0</v>
      </c>
      <c r="N242" s="139">
        <v>0</v>
      </c>
      <c r="O242" s="139"/>
      <c r="Q242" s="174">
        <v>0</v>
      </c>
      <c r="R242" s="174">
        <v>0</v>
      </c>
      <c r="S242" s="174"/>
      <c r="T242" s="174"/>
      <c r="U242" s="174"/>
      <c r="V242" s="174">
        <v>0</v>
      </c>
      <c r="W242" s="140">
        <v>0</v>
      </c>
      <c r="X242" s="140"/>
      <c r="Z242" s="172">
        <v>0</v>
      </c>
      <c r="AA242" s="172">
        <v>0</v>
      </c>
      <c r="AB242" s="172"/>
      <c r="AC242" s="172"/>
      <c r="AD242" s="172"/>
      <c r="AE242" s="172">
        <v>0</v>
      </c>
      <c r="AF242" s="172">
        <v>0</v>
      </c>
      <c r="AG242" s="172"/>
      <c r="AI242" s="168">
        <f>IFERROR(VLOOKUP(B242,[2]rptBudgetaryBudgetCrossOrganiza!$A$1:$M$744,4,FALSE),"0")</f>
        <v>0</v>
      </c>
      <c r="AJ242" s="168">
        <f>IFERROR(VLOOKUP(B242,[2]rptBudgetaryBudgetCrossOrganiza!$A$1:$M$744,6,FALSE),"0")</f>
        <v>0</v>
      </c>
      <c r="AK242" s="170">
        <f t="shared" si="51"/>
        <v>0</v>
      </c>
      <c r="AL242" s="170">
        <f>IFERROR(VLOOKUP(B242,[3]rptBudgetaryBudgetCrossOrganiza!$A$11516:$O$12569,13,FALSE),"0")</f>
        <v>0</v>
      </c>
      <c r="AM242" s="170"/>
      <c r="AN242" s="170"/>
      <c r="AO242" s="170"/>
      <c r="AP242" s="170"/>
      <c r="AQ242" s="170">
        <f t="shared" si="54"/>
        <v>0</v>
      </c>
    </row>
    <row r="243" spans="1:43" x14ac:dyDescent="0.2">
      <c r="A243" s="190">
        <v>4</v>
      </c>
      <c r="B243" s="141" t="s">
        <v>431</v>
      </c>
      <c r="C243" s="148" t="str">
        <f t="shared" si="47"/>
        <v>40</v>
      </c>
      <c r="D243" s="148" t="str">
        <f t="shared" si="48"/>
        <v>55</v>
      </c>
      <c r="E243" s="148" t="str">
        <f t="shared" si="49"/>
        <v>500</v>
      </c>
      <c r="F243" s="141" t="str">
        <f t="shared" si="50"/>
        <v>5100.05</v>
      </c>
      <c r="G243" s="141" t="s">
        <v>102</v>
      </c>
      <c r="H243" s="163">
        <v>0</v>
      </c>
      <c r="I243" s="163">
        <v>0</v>
      </c>
      <c r="J243" s="163"/>
      <c r="K243" s="163"/>
      <c r="L243" s="163"/>
      <c r="M243" s="163">
        <v>0</v>
      </c>
      <c r="N243" s="139">
        <v>0</v>
      </c>
      <c r="O243" s="139"/>
      <c r="Q243" s="174">
        <v>0</v>
      </c>
      <c r="R243" s="174">
        <v>0</v>
      </c>
      <c r="S243" s="174"/>
      <c r="T243" s="174"/>
      <c r="U243" s="174"/>
      <c r="V243" s="174">
        <v>0</v>
      </c>
      <c r="W243" s="140">
        <v>0</v>
      </c>
      <c r="X243" s="140"/>
      <c r="Z243" s="172">
        <v>0</v>
      </c>
      <c r="AA243" s="172">
        <v>0</v>
      </c>
      <c r="AB243" s="172"/>
      <c r="AC243" s="172"/>
      <c r="AD243" s="172"/>
      <c r="AE243" s="172">
        <v>0</v>
      </c>
      <c r="AF243" s="172">
        <v>0</v>
      </c>
      <c r="AG243" s="172"/>
      <c r="AI243" s="168">
        <f>IFERROR(VLOOKUP(B243,[2]rptBudgetaryBudgetCrossOrganiza!$A$1:$M$744,4,FALSE),"0")</f>
        <v>0</v>
      </c>
      <c r="AJ243" s="168">
        <f>IFERROR(VLOOKUP(B243,[2]rptBudgetaryBudgetCrossOrganiza!$A$1:$M$744,6,FALSE),"0")</f>
        <v>0</v>
      </c>
      <c r="AK243" s="170">
        <f t="shared" si="51"/>
        <v>0</v>
      </c>
      <c r="AL243" s="170">
        <f>IFERROR(VLOOKUP(B243,[3]rptBudgetaryBudgetCrossOrganiza!$A$11516:$O$12569,13,FALSE),"0")</f>
        <v>0</v>
      </c>
      <c r="AM243" s="170"/>
      <c r="AN243" s="170"/>
      <c r="AO243" s="170"/>
      <c r="AP243" s="170"/>
      <c r="AQ243" s="170">
        <f t="shared" si="54"/>
        <v>0</v>
      </c>
    </row>
    <row r="244" spans="1:43" x14ac:dyDescent="0.2">
      <c r="A244" s="190">
        <v>4</v>
      </c>
      <c r="B244" s="141" t="s">
        <v>432</v>
      </c>
      <c r="C244" s="148" t="str">
        <f t="shared" si="47"/>
        <v>40</v>
      </c>
      <c r="D244" s="148" t="str">
        <f t="shared" si="48"/>
        <v>55</v>
      </c>
      <c r="E244" s="148" t="str">
        <f t="shared" si="49"/>
        <v>500</v>
      </c>
      <c r="F244" s="141" t="str">
        <f t="shared" si="50"/>
        <v>5100.06</v>
      </c>
      <c r="G244" s="141" t="s">
        <v>103</v>
      </c>
      <c r="H244" s="163">
        <v>0</v>
      </c>
      <c r="I244" s="163">
        <v>0</v>
      </c>
      <c r="J244" s="163"/>
      <c r="K244" s="163"/>
      <c r="L244" s="163"/>
      <c r="M244" s="163">
        <v>0</v>
      </c>
      <c r="N244" s="139">
        <v>0</v>
      </c>
      <c r="O244" s="139"/>
      <c r="Q244" s="174">
        <v>0</v>
      </c>
      <c r="R244" s="174">
        <v>0</v>
      </c>
      <c r="S244" s="174"/>
      <c r="T244" s="174"/>
      <c r="U244" s="174"/>
      <c r="V244" s="174">
        <v>0</v>
      </c>
      <c r="W244" s="140">
        <v>0</v>
      </c>
      <c r="X244" s="140"/>
      <c r="Z244" s="172">
        <v>0</v>
      </c>
      <c r="AA244" s="172">
        <v>0</v>
      </c>
      <c r="AB244" s="172"/>
      <c r="AC244" s="172"/>
      <c r="AD244" s="172"/>
      <c r="AE244" s="172">
        <v>0</v>
      </c>
      <c r="AF244" s="172">
        <v>0</v>
      </c>
      <c r="AG244" s="172"/>
      <c r="AI244" s="168">
        <f>IFERROR(VLOOKUP(B244,[2]rptBudgetaryBudgetCrossOrganiza!$A$1:$M$744,4,FALSE),"0")</f>
        <v>0</v>
      </c>
      <c r="AJ244" s="168">
        <f>IFERROR(VLOOKUP(B244,[2]rptBudgetaryBudgetCrossOrganiza!$A$1:$M$744,6,FALSE),"0")</f>
        <v>0</v>
      </c>
      <c r="AK244" s="170">
        <f t="shared" si="51"/>
        <v>0</v>
      </c>
      <c r="AL244" s="170">
        <f>IFERROR(VLOOKUP(B244,[3]rptBudgetaryBudgetCrossOrganiza!$A$11516:$O$12569,13,FALSE),"0")</f>
        <v>0</v>
      </c>
      <c r="AM244" s="170"/>
      <c r="AN244" s="170"/>
      <c r="AO244" s="170"/>
      <c r="AP244" s="170"/>
      <c r="AQ244" s="170">
        <f t="shared" si="54"/>
        <v>0</v>
      </c>
    </row>
    <row r="245" spans="1:43" x14ac:dyDescent="0.2">
      <c r="A245" s="190">
        <v>4</v>
      </c>
      <c r="B245" s="141" t="s">
        <v>433</v>
      </c>
      <c r="C245" s="148" t="str">
        <f t="shared" si="47"/>
        <v>40</v>
      </c>
      <c r="D245" s="148" t="str">
        <f t="shared" si="48"/>
        <v>55</v>
      </c>
      <c r="E245" s="148" t="str">
        <f t="shared" si="49"/>
        <v>500</v>
      </c>
      <c r="F245" s="141" t="str">
        <f t="shared" si="50"/>
        <v>5100.07</v>
      </c>
      <c r="G245" s="141" t="s">
        <v>104</v>
      </c>
      <c r="H245" s="163">
        <v>0</v>
      </c>
      <c r="I245" s="163">
        <v>0</v>
      </c>
      <c r="J245" s="163"/>
      <c r="K245" s="163"/>
      <c r="L245" s="163"/>
      <c r="M245" s="163">
        <v>0</v>
      </c>
      <c r="N245" s="139">
        <v>0</v>
      </c>
      <c r="O245" s="139"/>
      <c r="Q245" s="174">
        <v>0</v>
      </c>
      <c r="R245" s="174">
        <v>0</v>
      </c>
      <c r="S245" s="174"/>
      <c r="T245" s="174"/>
      <c r="U245" s="174"/>
      <c r="V245" s="174">
        <v>0</v>
      </c>
      <c r="W245" s="140">
        <v>0</v>
      </c>
      <c r="X245" s="140"/>
      <c r="Z245" s="172">
        <v>0</v>
      </c>
      <c r="AA245" s="172">
        <v>0</v>
      </c>
      <c r="AB245" s="172"/>
      <c r="AC245" s="172"/>
      <c r="AD245" s="172"/>
      <c r="AE245" s="172">
        <v>0</v>
      </c>
      <c r="AF245" s="172">
        <v>0</v>
      </c>
      <c r="AG245" s="172"/>
      <c r="AI245" s="168">
        <f>IFERROR(VLOOKUP(B245,[2]rptBudgetaryBudgetCrossOrganiza!$A$1:$M$744,4,FALSE),"0")</f>
        <v>0</v>
      </c>
      <c r="AJ245" s="168">
        <f>IFERROR(VLOOKUP(B245,[2]rptBudgetaryBudgetCrossOrganiza!$A$1:$M$744,6,FALSE),"0")</f>
        <v>0</v>
      </c>
      <c r="AK245" s="170">
        <f t="shared" si="51"/>
        <v>0</v>
      </c>
      <c r="AL245" s="170">
        <f>IFERROR(VLOOKUP(B245,[3]rptBudgetaryBudgetCrossOrganiza!$A$11516:$O$12569,13,FALSE),"0")</f>
        <v>0</v>
      </c>
      <c r="AM245" s="170"/>
      <c r="AN245" s="170"/>
      <c r="AO245" s="170"/>
      <c r="AP245" s="170"/>
      <c r="AQ245" s="170">
        <f t="shared" si="54"/>
        <v>0</v>
      </c>
    </row>
    <row r="246" spans="1:43" x14ac:dyDescent="0.2">
      <c r="A246" s="190">
        <v>4</v>
      </c>
      <c r="B246" s="141" t="s">
        <v>434</v>
      </c>
      <c r="C246" s="148" t="str">
        <f t="shared" si="47"/>
        <v>40</v>
      </c>
      <c r="D246" s="148" t="str">
        <f t="shared" si="48"/>
        <v>55</v>
      </c>
      <c r="E246" s="148" t="str">
        <f t="shared" si="49"/>
        <v>500</v>
      </c>
      <c r="F246" s="141" t="str">
        <f t="shared" si="50"/>
        <v>5100.08</v>
      </c>
      <c r="G246" s="141" t="s">
        <v>105</v>
      </c>
      <c r="H246" s="163">
        <v>0</v>
      </c>
      <c r="I246" s="163">
        <v>0</v>
      </c>
      <c r="J246" s="163"/>
      <c r="K246" s="163"/>
      <c r="L246" s="163"/>
      <c r="M246" s="163">
        <v>0</v>
      </c>
      <c r="N246" s="139">
        <v>0</v>
      </c>
      <c r="O246" s="139"/>
      <c r="Q246" s="174">
        <v>0</v>
      </c>
      <c r="R246" s="174">
        <v>0</v>
      </c>
      <c r="S246" s="174"/>
      <c r="T246" s="174"/>
      <c r="U246" s="174"/>
      <c r="V246" s="174">
        <v>0</v>
      </c>
      <c r="W246" s="140">
        <v>0</v>
      </c>
      <c r="X246" s="140"/>
      <c r="Z246" s="172">
        <v>0</v>
      </c>
      <c r="AA246" s="172">
        <v>0</v>
      </c>
      <c r="AB246" s="172"/>
      <c r="AC246" s="172"/>
      <c r="AD246" s="172"/>
      <c r="AE246" s="172">
        <v>0</v>
      </c>
      <c r="AF246" s="172">
        <v>0</v>
      </c>
      <c r="AG246" s="172"/>
      <c r="AI246" s="168">
        <f>IFERROR(VLOOKUP(B246,[2]rptBudgetaryBudgetCrossOrganiza!$A$1:$M$744,4,FALSE),"0")</f>
        <v>0</v>
      </c>
      <c r="AJ246" s="168">
        <f>IFERROR(VLOOKUP(B246,[2]rptBudgetaryBudgetCrossOrganiza!$A$1:$M$744,6,FALSE),"0")</f>
        <v>0</v>
      </c>
      <c r="AK246" s="170">
        <f t="shared" si="51"/>
        <v>0</v>
      </c>
      <c r="AL246" s="170">
        <f>IFERROR(VLOOKUP(B246,[3]rptBudgetaryBudgetCrossOrganiza!$A$11516:$O$12569,13,FALSE),"0")</f>
        <v>0</v>
      </c>
      <c r="AM246" s="170"/>
      <c r="AN246" s="170"/>
      <c r="AO246" s="170"/>
      <c r="AP246" s="170"/>
      <c r="AQ246" s="170">
        <f t="shared" si="54"/>
        <v>0</v>
      </c>
    </row>
    <row r="247" spans="1:43" x14ac:dyDescent="0.2">
      <c r="A247" s="190">
        <v>4</v>
      </c>
      <c r="B247" s="141" t="s">
        <v>435</v>
      </c>
      <c r="C247" s="148" t="str">
        <f t="shared" si="47"/>
        <v>40</v>
      </c>
      <c r="D247" s="148" t="str">
        <f t="shared" si="48"/>
        <v>55</v>
      </c>
      <c r="E247" s="148" t="str">
        <f t="shared" si="49"/>
        <v>500</v>
      </c>
      <c r="F247" s="141" t="str">
        <f t="shared" si="50"/>
        <v>5100.09</v>
      </c>
      <c r="G247" s="141" t="s">
        <v>106</v>
      </c>
      <c r="H247" s="163">
        <v>0</v>
      </c>
      <c r="I247" s="163">
        <v>0</v>
      </c>
      <c r="J247" s="163"/>
      <c r="K247" s="163"/>
      <c r="L247" s="163"/>
      <c r="M247" s="163">
        <v>0</v>
      </c>
      <c r="N247" s="139">
        <v>0</v>
      </c>
      <c r="O247" s="139"/>
      <c r="Q247" s="174">
        <v>0</v>
      </c>
      <c r="R247" s="174">
        <v>0</v>
      </c>
      <c r="S247" s="174"/>
      <c r="T247" s="174"/>
      <c r="U247" s="174"/>
      <c r="V247" s="174">
        <v>0</v>
      </c>
      <c r="W247" s="140">
        <v>0</v>
      </c>
      <c r="X247" s="140"/>
      <c r="Z247" s="172">
        <v>0</v>
      </c>
      <c r="AA247" s="172">
        <v>0</v>
      </c>
      <c r="AB247" s="172"/>
      <c r="AC247" s="172"/>
      <c r="AD247" s="172"/>
      <c r="AE247" s="172">
        <v>0</v>
      </c>
      <c r="AF247" s="172">
        <v>0</v>
      </c>
      <c r="AG247" s="172"/>
      <c r="AI247" s="168">
        <f>IFERROR(VLOOKUP(B247,[2]rptBudgetaryBudgetCrossOrganiza!$A$1:$M$744,4,FALSE),"0")</f>
        <v>0</v>
      </c>
      <c r="AJ247" s="168">
        <f>IFERROR(VLOOKUP(B247,[2]rptBudgetaryBudgetCrossOrganiza!$A$1:$M$744,6,FALSE),"0")</f>
        <v>0</v>
      </c>
      <c r="AK247" s="170">
        <f t="shared" si="51"/>
        <v>0</v>
      </c>
      <c r="AL247" s="170">
        <f>IFERROR(VLOOKUP(B247,[3]rptBudgetaryBudgetCrossOrganiza!$A$11516:$O$12569,13,FALSE),"0")</f>
        <v>0</v>
      </c>
      <c r="AM247" s="170"/>
      <c r="AN247" s="170"/>
      <c r="AO247" s="170"/>
      <c r="AP247" s="170"/>
      <c r="AQ247" s="170">
        <f t="shared" si="54"/>
        <v>0</v>
      </c>
    </row>
    <row r="248" spans="1:43" x14ac:dyDescent="0.2">
      <c r="A248" s="190">
        <v>4</v>
      </c>
      <c r="B248" s="141" t="s">
        <v>436</v>
      </c>
      <c r="C248" s="148" t="str">
        <f t="shared" si="47"/>
        <v>40</v>
      </c>
      <c r="D248" s="148" t="str">
        <f t="shared" si="48"/>
        <v>55</v>
      </c>
      <c r="E248" s="148" t="str">
        <f t="shared" si="49"/>
        <v>500</v>
      </c>
      <c r="F248" s="141" t="str">
        <f t="shared" si="50"/>
        <v>5100.10</v>
      </c>
      <c r="G248" s="141" t="s">
        <v>107</v>
      </c>
      <c r="H248" s="163">
        <v>0</v>
      </c>
      <c r="I248" s="163">
        <v>0</v>
      </c>
      <c r="J248" s="163"/>
      <c r="K248" s="163"/>
      <c r="L248" s="163"/>
      <c r="M248" s="163">
        <v>0</v>
      </c>
      <c r="N248" s="139">
        <v>0</v>
      </c>
      <c r="O248" s="139"/>
      <c r="Q248" s="174">
        <v>0</v>
      </c>
      <c r="R248" s="174">
        <v>0</v>
      </c>
      <c r="S248" s="174"/>
      <c r="T248" s="174"/>
      <c r="U248" s="174"/>
      <c r="V248" s="174">
        <v>0</v>
      </c>
      <c r="W248" s="140">
        <v>0</v>
      </c>
      <c r="X248" s="140"/>
      <c r="Z248" s="172">
        <v>0</v>
      </c>
      <c r="AA248" s="172">
        <v>0</v>
      </c>
      <c r="AB248" s="172"/>
      <c r="AC248" s="172"/>
      <c r="AD248" s="172"/>
      <c r="AE248" s="172">
        <v>0</v>
      </c>
      <c r="AF248" s="172">
        <v>0</v>
      </c>
      <c r="AG248" s="172"/>
      <c r="AI248" s="168">
        <f>IFERROR(VLOOKUP(B248,[2]rptBudgetaryBudgetCrossOrganiza!$A$1:$M$744,4,FALSE),"0")</f>
        <v>0</v>
      </c>
      <c r="AJ248" s="168">
        <f>IFERROR(VLOOKUP(B248,[2]rptBudgetaryBudgetCrossOrganiza!$A$1:$M$744,6,FALSE),"0")</f>
        <v>0</v>
      </c>
      <c r="AK248" s="170">
        <f t="shared" si="51"/>
        <v>0</v>
      </c>
      <c r="AL248" s="170">
        <f>IFERROR(VLOOKUP(B248,[3]rptBudgetaryBudgetCrossOrganiza!$A$11516:$O$12569,13,FALSE),"0")</f>
        <v>0</v>
      </c>
      <c r="AM248" s="170"/>
      <c r="AN248" s="170"/>
      <c r="AO248" s="170"/>
      <c r="AP248" s="170"/>
      <c r="AQ248" s="170">
        <f t="shared" si="54"/>
        <v>0</v>
      </c>
    </row>
    <row r="249" spans="1:43" x14ac:dyDescent="0.2">
      <c r="A249" s="190">
        <v>4</v>
      </c>
      <c r="B249" s="141" t="s">
        <v>437</v>
      </c>
      <c r="C249" s="148" t="str">
        <f t="shared" si="47"/>
        <v>40</v>
      </c>
      <c r="D249" s="148" t="str">
        <f t="shared" si="48"/>
        <v>55</v>
      </c>
      <c r="E249" s="148" t="str">
        <f t="shared" si="49"/>
        <v>500</v>
      </c>
      <c r="F249" s="141" t="str">
        <f t="shared" si="50"/>
        <v>5100.11</v>
      </c>
      <c r="G249" s="141" t="s">
        <v>108</v>
      </c>
      <c r="H249" s="163">
        <v>0</v>
      </c>
      <c r="I249" s="163">
        <v>0</v>
      </c>
      <c r="J249" s="163"/>
      <c r="K249" s="163"/>
      <c r="L249" s="163"/>
      <c r="M249" s="163">
        <v>0</v>
      </c>
      <c r="N249" s="139">
        <v>0</v>
      </c>
      <c r="O249" s="139"/>
      <c r="Q249" s="174">
        <v>0</v>
      </c>
      <c r="R249" s="174">
        <v>0</v>
      </c>
      <c r="S249" s="174"/>
      <c r="T249" s="174"/>
      <c r="U249" s="174"/>
      <c r="V249" s="174">
        <v>0</v>
      </c>
      <c r="W249" s="140">
        <v>0</v>
      </c>
      <c r="X249" s="140"/>
      <c r="Z249" s="172">
        <v>0</v>
      </c>
      <c r="AA249" s="172">
        <v>0</v>
      </c>
      <c r="AB249" s="172"/>
      <c r="AC249" s="172"/>
      <c r="AD249" s="172"/>
      <c r="AE249" s="172">
        <v>0</v>
      </c>
      <c r="AF249" s="172">
        <v>0</v>
      </c>
      <c r="AG249" s="172"/>
      <c r="AI249" s="168">
        <f>IFERROR(VLOOKUP(B249,[2]rptBudgetaryBudgetCrossOrganiza!$A$1:$M$744,4,FALSE),"0")</f>
        <v>0</v>
      </c>
      <c r="AJ249" s="168">
        <f>IFERROR(VLOOKUP(B249,[2]rptBudgetaryBudgetCrossOrganiza!$A$1:$M$744,6,FALSE),"0")</f>
        <v>0</v>
      </c>
      <c r="AK249" s="170">
        <f t="shared" si="51"/>
        <v>0</v>
      </c>
      <c r="AL249" s="170">
        <f>IFERROR(VLOOKUP(B249,[3]rptBudgetaryBudgetCrossOrganiza!$A$11516:$O$12569,13,FALSE),"0")</f>
        <v>0</v>
      </c>
      <c r="AM249" s="170"/>
      <c r="AN249" s="170"/>
      <c r="AO249" s="170"/>
      <c r="AP249" s="170"/>
      <c r="AQ249" s="170">
        <f t="shared" si="54"/>
        <v>0</v>
      </c>
    </row>
    <row r="250" spans="1:43" x14ac:dyDescent="0.2">
      <c r="A250" s="190">
        <v>4</v>
      </c>
      <c r="B250" s="141" t="s">
        <v>438</v>
      </c>
      <c r="C250" s="148" t="str">
        <f t="shared" si="47"/>
        <v>40</v>
      </c>
      <c r="D250" s="148" t="str">
        <f t="shared" si="48"/>
        <v>55</v>
      </c>
      <c r="E250" s="148" t="str">
        <f t="shared" si="49"/>
        <v>500</v>
      </c>
      <c r="F250" s="141" t="str">
        <f t="shared" si="50"/>
        <v>5100.12</v>
      </c>
      <c r="G250" s="141" t="s">
        <v>109</v>
      </c>
      <c r="H250" s="163">
        <v>0</v>
      </c>
      <c r="I250" s="163">
        <v>0</v>
      </c>
      <c r="J250" s="163"/>
      <c r="K250" s="163"/>
      <c r="L250" s="163"/>
      <c r="M250" s="163">
        <v>0</v>
      </c>
      <c r="N250" s="139">
        <v>0</v>
      </c>
      <c r="O250" s="139"/>
      <c r="Q250" s="174">
        <v>0</v>
      </c>
      <c r="R250" s="174">
        <v>0</v>
      </c>
      <c r="S250" s="174"/>
      <c r="T250" s="174"/>
      <c r="U250" s="174"/>
      <c r="V250" s="174">
        <v>0</v>
      </c>
      <c r="W250" s="140">
        <v>0</v>
      </c>
      <c r="X250" s="140"/>
      <c r="Z250" s="172">
        <v>0</v>
      </c>
      <c r="AA250" s="172">
        <v>0</v>
      </c>
      <c r="AB250" s="172"/>
      <c r="AC250" s="172"/>
      <c r="AD250" s="172"/>
      <c r="AE250" s="172">
        <v>0</v>
      </c>
      <c r="AF250" s="172">
        <v>0</v>
      </c>
      <c r="AG250" s="172"/>
      <c r="AI250" s="168">
        <f>IFERROR(VLOOKUP(B250,[2]rptBudgetaryBudgetCrossOrganiza!$A$1:$M$744,4,FALSE),"0")</f>
        <v>0</v>
      </c>
      <c r="AJ250" s="168">
        <f>IFERROR(VLOOKUP(B250,[2]rptBudgetaryBudgetCrossOrganiza!$A$1:$M$744,6,FALSE),"0")</f>
        <v>0</v>
      </c>
      <c r="AK250" s="170">
        <f t="shared" si="51"/>
        <v>0</v>
      </c>
      <c r="AL250" s="170">
        <f>IFERROR(VLOOKUP(B250,[3]rptBudgetaryBudgetCrossOrganiza!$A$11516:$O$12569,13,FALSE),"0")</f>
        <v>0</v>
      </c>
      <c r="AM250" s="170"/>
      <c r="AN250" s="170"/>
      <c r="AO250" s="170"/>
      <c r="AP250" s="170"/>
      <c r="AQ250" s="170">
        <f t="shared" si="54"/>
        <v>0</v>
      </c>
    </row>
    <row r="251" spans="1:43" x14ac:dyDescent="0.2">
      <c r="A251" s="190">
        <v>4</v>
      </c>
      <c r="B251" s="141" t="s">
        <v>439</v>
      </c>
      <c r="C251" s="148" t="str">
        <f t="shared" si="47"/>
        <v>40</v>
      </c>
      <c r="D251" s="148" t="str">
        <f t="shared" si="48"/>
        <v>55</v>
      </c>
      <c r="E251" s="148" t="str">
        <f t="shared" si="49"/>
        <v>500</v>
      </c>
      <c r="F251" s="141" t="str">
        <f t="shared" si="50"/>
        <v>5100.13</v>
      </c>
      <c r="G251" s="141" t="s">
        <v>110</v>
      </c>
      <c r="H251" s="163">
        <v>0</v>
      </c>
      <c r="I251" s="163">
        <v>0</v>
      </c>
      <c r="J251" s="163"/>
      <c r="K251" s="163"/>
      <c r="L251" s="163"/>
      <c r="M251" s="163">
        <v>0</v>
      </c>
      <c r="N251" s="139">
        <v>0</v>
      </c>
      <c r="O251" s="139"/>
      <c r="Q251" s="174">
        <v>0</v>
      </c>
      <c r="R251" s="174">
        <v>0</v>
      </c>
      <c r="S251" s="174"/>
      <c r="T251" s="174"/>
      <c r="U251" s="174"/>
      <c r="V251" s="174">
        <v>0</v>
      </c>
      <c r="W251" s="140">
        <v>0</v>
      </c>
      <c r="X251" s="140"/>
      <c r="Z251" s="172">
        <v>0</v>
      </c>
      <c r="AA251" s="172">
        <v>0</v>
      </c>
      <c r="AB251" s="172"/>
      <c r="AC251" s="172"/>
      <c r="AD251" s="172"/>
      <c r="AE251" s="172">
        <v>0</v>
      </c>
      <c r="AF251" s="172">
        <v>0</v>
      </c>
      <c r="AG251" s="172"/>
      <c r="AI251" s="168">
        <f>IFERROR(VLOOKUP(B251,[2]rptBudgetaryBudgetCrossOrganiza!$A$1:$M$744,4,FALSE),"0")</f>
        <v>0</v>
      </c>
      <c r="AJ251" s="168">
        <f>IFERROR(VLOOKUP(B251,[2]rptBudgetaryBudgetCrossOrganiza!$A$1:$M$744,6,FALSE),"0")</f>
        <v>0</v>
      </c>
      <c r="AK251" s="170">
        <f t="shared" si="51"/>
        <v>0</v>
      </c>
      <c r="AL251" s="170">
        <f>IFERROR(VLOOKUP(B251,[3]rptBudgetaryBudgetCrossOrganiza!$A$11516:$O$12569,13,FALSE),"0")</f>
        <v>0</v>
      </c>
      <c r="AM251" s="170"/>
      <c r="AN251" s="170"/>
      <c r="AO251" s="170"/>
      <c r="AP251" s="170"/>
      <c r="AQ251" s="170">
        <f t="shared" si="54"/>
        <v>0</v>
      </c>
    </row>
    <row r="252" spans="1:43" x14ac:dyDescent="0.2">
      <c r="A252" s="190">
        <v>4</v>
      </c>
      <c r="B252" s="141" t="s">
        <v>440</v>
      </c>
      <c r="C252" s="148" t="str">
        <f t="shared" si="47"/>
        <v>40</v>
      </c>
      <c r="D252" s="148" t="str">
        <f t="shared" si="48"/>
        <v>55</v>
      </c>
      <c r="E252" s="148" t="str">
        <f t="shared" si="49"/>
        <v>500</v>
      </c>
      <c r="F252" s="141" t="str">
        <f t="shared" si="50"/>
        <v>5100.14</v>
      </c>
      <c r="G252" s="141" t="s">
        <v>111</v>
      </c>
      <c r="H252" s="163">
        <v>0</v>
      </c>
      <c r="I252" s="163">
        <v>0</v>
      </c>
      <c r="J252" s="163"/>
      <c r="K252" s="163"/>
      <c r="L252" s="163"/>
      <c r="M252" s="163">
        <v>0</v>
      </c>
      <c r="N252" s="139">
        <v>0</v>
      </c>
      <c r="O252" s="139"/>
      <c r="Q252" s="174">
        <v>0</v>
      </c>
      <c r="R252" s="174">
        <v>0</v>
      </c>
      <c r="S252" s="174"/>
      <c r="T252" s="174"/>
      <c r="U252" s="174"/>
      <c r="V252" s="174">
        <v>0</v>
      </c>
      <c r="W252" s="140">
        <v>0</v>
      </c>
      <c r="X252" s="140"/>
      <c r="Z252" s="172">
        <v>0</v>
      </c>
      <c r="AA252" s="172">
        <v>0</v>
      </c>
      <c r="AB252" s="172"/>
      <c r="AC252" s="172"/>
      <c r="AD252" s="172"/>
      <c r="AE252" s="172">
        <v>0</v>
      </c>
      <c r="AF252" s="172">
        <v>0</v>
      </c>
      <c r="AG252" s="172"/>
      <c r="AI252" s="168">
        <f>IFERROR(VLOOKUP(B252,[2]rptBudgetaryBudgetCrossOrganiza!$A$1:$M$744,4,FALSE),"0")</f>
        <v>0</v>
      </c>
      <c r="AJ252" s="168">
        <f>IFERROR(VLOOKUP(B252,[2]rptBudgetaryBudgetCrossOrganiza!$A$1:$M$744,6,FALSE),"0")</f>
        <v>0</v>
      </c>
      <c r="AK252" s="170">
        <f t="shared" si="51"/>
        <v>0</v>
      </c>
      <c r="AL252" s="170">
        <f>IFERROR(VLOOKUP(B252,[3]rptBudgetaryBudgetCrossOrganiza!$A$11516:$O$12569,13,FALSE),"0")</f>
        <v>0</v>
      </c>
      <c r="AM252" s="170"/>
      <c r="AN252" s="170"/>
      <c r="AO252" s="170"/>
      <c r="AP252" s="170"/>
      <c r="AQ252" s="170">
        <f t="shared" si="54"/>
        <v>0</v>
      </c>
    </row>
    <row r="253" spans="1:43" x14ac:dyDescent="0.2">
      <c r="A253" s="190">
        <v>4</v>
      </c>
      <c r="B253" s="141" t="s">
        <v>441</v>
      </c>
      <c r="C253" s="148" t="str">
        <f t="shared" si="47"/>
        <v>40</v>
      </c>
      <c r="D253" s="148" t="str">
        <f t="shared" si="48"/>
        <v>55</v>
      </c>
      <c r="E253" s="148" t="str">
        <f t="shared" si="49"/>
        <v>500</v>
      </c>
      <c r="F253" s="141" t="str">
        <f t="shared" si="50"/>
        <v>5100.15</v>
      </c>
      <c r="G253" s="141" t="s">
        <v>112</v>
      </c>
      <c r="H253" s="163">
        <v>0</v>
      </c>
      <c r="I253" s="163">
        <v>0</v>
      </c>
      <c r="J253" s="163"/>
      <c r="K253" s="163"/>
      <c r="L253" s="163"/>
      <c r="M253" s="163">
        <v>0</v>
      </c>
      <c r="N253" s="139">
        <v>0</v>
      </c>
      <c r="O253" s="139"/>
      <c r="Q253" s="174">
        <v>0</v>
      </c>
      <c r="R253" s="174">
        <v>0</v>
      </c>
      <c r="S253" s="174"/>
      <c r="T253" s="174"/>
      <c r="U253" s="174"/>
      <c r="V253" s="174">
        <v>0</v>
      </c>
      <c r="W253" s="140">
        <v>0</v>
      </c>
      <c r="X253" s="140"/>
      <c r="Z253" s="172">
        <v>0</v>
      </c>
      <c r="AA253" s="172">
        <v>0</v>
      </c>
      <c r="AB253" s="172"/>
      <c r="AC253" s="172"/>
      <c r="AD253" s="172"/>
      <c r="AE253" s="172">
        <v>0</v>
      </c>
      <c r="AF253" s="172">
        <v>0</v>
      </c>
      <c r="AG253" s="172"/>
      <c r="AI253" s="168">
        <f>IFERROR(VLOOKUP(B253,[2]rptBudgetaryBudgetCrossOrganiza!$A$1:$M$744,4,FALSE),"0")</f>
        <v>0</v>
      </c>
      <c r="AJ253" s="168">
        <f>IFERROR(VLOOKUP(B253,[2]rptBudgetaryBudgetCrossOrganiza!$A$1:$M$744,6,FALSE),"0")</f>
        <v>0</v>
      </c>
      <c r="AK253" s="170">
        <f t="shared" si="51"/>
        <v>0</v>
      </c>
      <c r="AL253" s="170">
        <f>IFERROR(VLOOKUP(B253,[3]rptBudgetaryBudgetCrossOrganiza!$A$11516:$O$12569,13,FALSE),"0")</f>
        <v>0</v>
      </c>
      <c r="AM253" s="170"/>
      <c r="AN253" s="170"/>
      <c r="AO253" s="170"/>
      <c r="AP253" s="170"/>
      <c r="AQ253" s="170">
        <f t="shared" si="54"/>
        <v>0</v>
      </c>
    </row>
    <row r="254" spans="1:43" x14ac:dyDescent="0.2">
      <c r="A254" s="190">
        <v>4</v>
      </c>
      <c r="B254" s="141" t="s">
        <v>442</v>
      </c>
      <c r="C254" s="148" t="str">
        <f t="shared" si="47"/>
        <v>40</v>
      </c>
      <c r="D254" s="148" t="str">
        <f t="shared" si="48"/>
        <v>55</v>
      </c>
      <c r="E254" s="148" t="str">
        <f t="shared" si="49"/>
        <v>500</v>
      </c>
      <c r="F254" s="141" t="str">
        <f t="shared" si="50"/>
        <v>5100.16</v>
      </c>
      <c r="G254" s="141" t="s">
        <v>113</v>
      </c>
      <c r="H254" s="163">
        <v>0</v>
      </c>
      <c r="I254" s="163">
        <v>0</v>
      </c>
      <c r="J254" s="163"/>
      <c r="K254" s="163"/>
      <c r="L254" s="163"/>
      <c r="M254" s="163">
        <v>0</v>
      </c>
      <c r="N254" s="139">
        <v>0</v>
      </c>
      <c r="O254" s="139"/>
      <c r="Q254" s="174">
        <v>0</v>
      </c>
      <c r="R254" s="174">
        <v>0</v>
      </c>
      <c r="S254" s="174"/>
      <c r="T254" s="174"/>
      <c r="U254" s="174"/>
      <c r="V254" s="174">
        <v>0</v>
      </c>
      <c r="W254" s="140">
        <v>0</v>
      </c>
      <c r="X254" s="140"/>
      <c r="Z254" s="172">
        <v>0</v>
      </c>
      <c r="AA254" s="172">
        <v>0</v>
      </c>
      <c r="AB254" s="172"/>
      <c r="AC254" s="172"/>
      <c r="AD254" s="172"/>
      <c r="AE254" s="172">
        <v>0</v>
      </c>
      <c r="AF254" s="172">
        <v>0</v>
      </c>
      <c r="AG254" s="172"/>
      <c r="AI254" s="168">
        <f>IFERROR(VLOOKUP(B254,[2]rptBudgetaryBudgetCrossOrganiza!$A$1:$M$744,4,FALSE),"0")</f>
        <v>0</v>
      </c>
      <c r="AJ254" s="168">
        <f>IFERROR(VLOOKUP(B254,[2]rptBudgetaryBudgetCrossOrganiza!$A$1:$M$744,6,FALSE),"0")</f>
        <v>0</v>
      </c>
      <c r="AK254" s="170">
        <f t="shared" si="51"/>
        <v>0</v>
      </c>
      <c r="AL254" s="170">
        <f>IFERROR(VLOOKUP(B254,[3]rptBudgetaryBudgetCrossOrganiza!$A$11516:$O$12569,13,FALSE),"0")</f>
        <v>0</v>
      </c>
      <c r="AM254" s="170"/>
      <c r="AN254" s="170"/>
      <c r="AO254" s="170"/>
      <c r="AP254" s="170"/>
      <c r="AQ254" s="170">
        <f t="shared" si="54"/>
        <v>0</v>
      </c>
    </row>
    <row r="255" spans="1:43" x14ac:dyDescent="0.2">
      <c r="A255" s="141">
        <v>4</v>
      </c>
      <c r="B255" s="141" t="s">
        <v>443</v>
      </c>
      <c r="C255" s="148" t="str">
        <f t="shared" si="47"/>
        <v>40</v>
      </c>
      <c r="D255" s="148" t="str">
        <f t="shared" si="48"/>
        <v>55</v>
      </c>
      <c r="E255" s="148" t="str">
        <f t="shared" si="49"/>
        <v>500</v>
      </c>
      <c r="F255" s="141" t="str">
        <f t="shared" si="50"/>
        <v>5100.17</v>
      </c>
      <c r="G255" s="141" t="s">
        <v>897</v>
      </c>
      <c r="H255" s="163">
        <v>0</v>
      </c>
      <c r="I255" s="163">
        <v>0</v>
      </c>
      <c r="J255" s="163"/>
      <c r="K255" s="163"/>
      <c r="L255" s="163"/>
      <c r="M255" s="163">
        <v>0</v>
      </c>
      <c r="N255" s="139">
        <v>0</v>
      </c>
      <c r="O255" s="139"/>
      <c r="Q255" s="174">
        <v>0</v>
      </c>
      <c r="R255" s="174">
        <v>0</v>
      </c>
      <c r="S255" s="174"/>
      <c r="T255" s="174"/>
      <c r="U255" s="174"/>
      <c r="V255" s="174">
        <v>0</v>
      </c>
      <c r="W255" s="140">
        <v>0</v>
      </c>
      <c r="X255" s="140"/>
      <c r="Z255" s="172">
        <v>0</v>
      </c>
      <c r="AA255" s="172">
        <v>0</v>
      </c>
      <c r="AB255" s="172"/>
      <c r="AC255" s="172"/>
      <c r="AD255" s="172"/>
      <c r="AE255" s="172">
        <v>0</v>
      </c>
      <c r="AF255" s="172">
        <v>0</v>
      </c>
      <c r="AG255" s="172"/>
      <c r="AI255" s="168">
        <f>IFERROR(VLOOKUP(B255,[2]rptBudgetaryBudgetCrossOrganiza!$A$1:$M$744,4,FALSE),"0")</f>
        <v>0</v>
      </c>
      <c r="AJ255" s="168">
        <f>IFERROR(VLOOKUP(B255,[2]rptBudgetaryBudgetCrossOrganiza!$A$1:$M$744,6,FALSE),"0")</f>
        <v>0</v>
      </c>
      <c r="AK255" s="170">
        <f t="shared" si="51"/>
        <v>0</v>
      </c>
      <c r="AL255" s="170">
        <f>IFERROR(VLOOKUP(B255,[3]rptBudgetaryBudgetCrossOrganiza!$A$11516:$O$12569,13,FALSE),"0")</f>
        <v>0</v>
      </c>
      <c r="AM255" s="170"/>
      <c r="AN255" s="170"/>
      <c r="AO255" s="170"/>
      <c r="AP255" s="170"/>
      <c r="AQ255" s="170">
        <f t="shared" si="54"/>
        <v>0</v>
      </c>
    </row>
    <row r="256" spans="1:43" x14ac:dyDescent="0.2">
      <c r="A256" s="141">
        <v>9</v>
      </c>
      <c r="B256" s="141" t="s">
        <v>444</v>
      </c>
      <c r="C256" s="148" t="str">
        <f t="shared" si="47"/>
        <v>40</v>
      </c>
      <c r="D256" s="148" t="str">
        <f t="shared" si="48"/>
        <v>55</v>
      </c>
      <c r="E256" s="148" t="str">
        <f t="shared" si="49"/>
        <v>500</v>
      </c>
      <c r="F256" s="141" t="str">
        <f t="shared" si="50"/>
        <v>6400.01</v>
      </c>
      <c r="G256" s="141" t="s">
        <v>162</v>
      </c>
      <c r="H256" s="163">
        <v>3000</v>
      </c>
      <c r="I256" s="163">
        <v>3000</v>
      </c>
      <c r="J256" s="163"/>
      <c r="K256" s="163"/>
      <c r="L256" s="163"/>
      <c r="M256" s="163">
        <v>1872.93</v>
      </c>
      <c r="N256" s="139">
        <v>1872.93</v>
      </c>
      <c r="O256" s="139"/>
      <c r="Q256" s="174">
        <v>3000</v>
      </c>
      <c r="R256" s="174">
        <v>3000</v>
      </c>
      <c r="S256" s="174"/>
      <c r="T256" s="174"/>
      <c r="U256" s="174"/>
      <c r="V256" s="174">
        <v>922.77</v>
      </c>
      <c r="W256" s="140">
        <v>922.77</v>
      </c>
      <c r="X256" s="140"/>
      <c r="Z256" s="172">
        <v>3000</v>
      </c>
      <c r="AA256" s="172">
        <v>3000</v>
      </c>
      <c r="AB256" s="172"/>
      <c r="AC256" s="172"/>
      <c r="AD256" s="172"/>
      <c r="AE256" s="172">
        <v>2076.8000000000002</v>
      </c>
      <c r="AF256" s="172">
        <v>2076.8000000000002</v>
      </c>
      <c r="AG256" s="172"/>
      <c r="AI256" s="168">
        <f>IFERROR(VLOOKUP(B256,[2]rptBudgetaryBudgetCrossOrganiza!$A$1:$M$744,4,FALSE),"0")</f>
        <v>3000</v>
      </c>
      <c r="AJ256" s="168">
        <f>IFERROR(VLOOKUP(B256,[2]rptBudgetaryBudgetCrossOrganiza!$A$1:$M$744,6,FALSE),"0")</f>
        <v>3000</v>
      </c>
      <c r="AK256" s="170">
        <f t="shared" si="51"/>
        <v>3000</v>
      </c>
      <c r="AL256" s="170">
        <f>IFERROR(VLOOKUP(B256,[3]rptBudgetaryBudgetCrossOrganiza!$A$11516:$O$12569,13,FALSE),"0")</f>
        <v>0</v>
      </c>
      <c r="AM256" s="170"/>
      <c r="AN256" s="170"/>
      <c r="AO256" s="170"/>
      <c r="AP256" s="170"/>
      <c r="AQ256" s="170">
        <f t="shared" si="54"/>
        <v>-3000</v>
      </c>
    </row>
    <row r="257" spans="1:43" x14ac:dyDescent="0.2">
      <c r="A257" s="141">
        <v>6</v>
      </c>
      <c r="B257" s="141" t="s">
        <v>445</v>
      </c>
      <c r="C257" s="148" t="str">
        <f t="shared" si="47"/>
        <v>40</v>
      </c>
      <c r="D257" s="148" t="str">
        <f t="shared" si="48"/>
        <v>55</v>
      </c>
      <c r="E257" s="148" t="str">
        <f t="shared" si="49"/>
        <v>500</v>
      </c>
      <c r="F257" s="141" t="str">
        <f t="shared" si="50"/>
        <v>6600.07</v>
      </c>
      <c r="G257" s="141" t="s">
        <v>124</v>
      </c>
      <c r="H257" s="163">
        <v>0</v>
      </c>
      <c r="I257" s="163">
        <v>0</v>
      </c>
      <c r="J257" s="163"/>
      <c r="K257" s="163"/>
      <c r="L257" s="163"/>
      <c r="M257" s="163">
        <v>0</v>
      </c>
      <c r="N257" s="139">
        <v>0</v>
      </c>
      <c r="O257" s="139"/>
      <c r="Q257" s="174">
        <v>0</v>
      </c>
      <c r="R257" s="174">
        <v>0</v>
      </c>
      <c r="S257" s="174"/>
      <c r="T257" s="174"/>
      <c r="U257" s="174"/>
      <c r="V257" s="174">
        <v>0</v>
      </c>
      <c r="W257" s="140">
        <v>0</v>
      </c>
      <c r="X257" s="140"/>
      <c r="Z257" s="172">
        <v>0</v>
      </c>
      <c r="AA257" s="172">
        <v>0</v>
      </c>
      <c r="AB257" s="172"/>
      <c r="AC257" s="172"/>
      <c r="AD257" s="172"/>
      <c r="AE257" s="172">
        <v>0</v>
      </c>
      <c r="AF257" s="172">
        <v>0</v>
      </c>
      <c r="AG257" s="172"/>
      <c r="AI257" s="168">
        <f>IFERROR(VLOOKUP(B257,[2]rptBudgetaryBudgetCrossOrganiza!$A$1:$M$744,4,FALSE),"0")</f>
        <v>0</v>
      </c>
      <c r="AJ257" s="168">
        <f>IFERROR(VLOOKUP(B257,[2]rptBudgetaryBudgetCrossOrganiza!$A$1:$M$744,6,FALSE),"0")</f>
        <v>0</v>
      </c>
      <c r="AK257" s="170">
        <f t="shared" si="51"/>
        <v>0</v>
      </c>
      <c r="AL257" s="170">
        <f>IFERROR(VLOOKUP(B257,[3]rptBudgetaryBudgetCrossOrganiza!$A$11516:$O$12569,13,FALSE),"0")</f>
        <v>0</v>
      </c>
      <c r="AM257" s="170"/>
      <c r="AN257" s="170"/>
      <c r="AO257" s="170"/>
      <c r="AP257" s="170"/>
      <c r="AQ257" s="170">
        <f t="shared" si="54"/>
        <v>0</v>
      </c>
    </row>
    <row r="258" spans="1:43" x14ac:dyDescent="0.2">
      <c r="A258" s="190">
        <v>4</v>
      </c>
      <c r="B258" s="141" t="s">
        <v>446</v>
      </c>
      <c r="C258" s="148" t="str">
        <f t="shared" si="47"/>
        <v>40</v>
      </c>
      <c r="D258" s="148" t="str">
        <f t="shared" si="48"/>
        <v>55</v>
      </c>
      <c r="E258" s="148" t="str">
        <f t="shared" si="49"/>
        <v>510</v>
      </c>
      <c r="F258" s="141" t="str">
        <f t="shared" si="50"/>
        <v>5000.01</v>
      </c>
      <c r="G258" s="141" t="s">
        <v>84</v>
      </c>
      <c r="H258" s="163">
        <v>14320</v>
      </c>
      <c r="I258" s="163">
        <v>14320</v>
      </c>
      <c r="J258" s="163"/>
      <c r="K258" s="163"/>
      <c r="L258" s="163"/>
      <c r="M258" s="163">
        <v>14334.3</v>
      </c>
      <c r="N258" s="139">
        <v>14334.3</v>
      </c>
      <c r="O258" s="139"/>
      <c r="Q258" s="174">
        <v>15485</v>
      </c>
      <c r="R258" s="174">
        <v>15485</v>
      </c>
      <c r="S258" s="174"/>
      <c r="T258" s="174"/>
      <c r="U258" s="174"/>
      <c r="V258" s="174">
        <v>15498.06</v>
      </c>
      <c r="W258" s="140">
        <v>15498.06</v>
      </c>
      <c r="X258" s="140"/>
      <c r="Z258" s="172">
        <v>16480</v>
      </c>
      <c r="AA258" s="172">
        <v>17091</v>
      </c>
      <c r="AB258" s="172"/>
      <c r="AC258" s="172"/>
      <c r="AD258" s="172"/>
      <c r="AE258" s="172">
        <v>9941.73</v>
      </c>
      <c r="AF258" s="172">
        <v>9941.73</v>
      </c>
      <c r="AG258" s="172"/>
      <c r="AI258" s="168">
        <f>IFERROR(VLOOKUP(B258,[2]rptBudgetaryBudgetCrossOrganiza!$A$1:$M$744,4,FALSE),"0")</f>
        <v>17000</v>
      </c>
      <c r="AJ258" s="168">
        <f>IFERROR(VLOOKUP(B258,[2]rptBudgetaryBudgetCrossOrganiza!$A$1:$M$744,6,FALSE),"0")</f>
        <v>17000</v>
      </c>
      <c r="AK258" s="170">
        <f t="shared" si="51"/>
        <v>17000</v>
      </c>
      <c r="AL258" s="170">
        <f>IFERROR(VLOOKUP(B258,[3]rptBudgetaryBudgetCrossOrganiza!$A$11516:$O$12569,13,FALSE),"0")</f>
        <v>4237.62</v>
      </c>
      <c r="AM258" s="170"/>
      <c r="AN258" s="170"/>
      <c r="AO258" s="170"/>
      <c r="AP258" s="170"/>
      <c r="AQ258" s="170">
        <f t="shared" si="54"/>
        <v>-17000</v>
      </c>
    </row>
    <row r="259" spans="1:43" x14ac:dyDescent="0.2">
      <c r="A259" s="190">
        <v>4</v>
      </c>
      <c r="B259" s="141" t="s">
        <v>447</v>
      </c>
      <c r="C259" s="148" t="str">
        <f t="shared" ref="C259:C322" si="56">MID(B259,5,2)</f>
        <v>40</v>
      </c>
      <c r="D259" s="148" t="str">
        <f t="shared" ref="D259:D322" si="57">MID(B259,8,2)</f>
        <v>55</v>
      </c>
      <c r="E259" s="148" t="str">
        <f t="shared" ref="E259:E322" si="58">MID(B259,11,3)</f>
        <v>510</v>
      </c>
      <c r="F259" s="141" t="str">
        <f t="shared" ref="F259:F322" si="59">RIGHT(B259,7)</f>
        <v>5000.02</v>
      </c>
      <c r="G259" s="141" t="s">
        <v>85</v>
      </c>
      <c r="H259" s="163">
        <v>0</v>
      </c>
      <c r="I259" s="163">
        <v>0</v>
      </c>
      <c r="J259" s="163"/>
      <c r="K259" s="163"/>
      <c r="L259" s="163"/>
      <c r="M259" s="163">
        <v>0</v>
      </c>
      <c r="N259" s="139">
        <v>0</v>
      </c>
      <c r="O259" s="139"/>
      <c r="Q259" s="174">
        <v>0</v>
      </c>
      <c r="R259" s="174">
        <v>0</v>
      </c>
      <c r="S259" s="174"/>
      <c r="T259" s="174"/>
      <c r="U259" s="174"/>
      <c r="V259" s="174">
        <v>0</v>
      </c>
      <c r="W259" s="140">
        <v>0</v>
      </c>
      <c r="X259" s="140"/>
      <c r="Z259" s="172">
        <v>0</v>
      </c>
      <c r="AA259" s="172">
        <v>0</v>
      </c>
      <c r="AB259" s="172"/>
      <c r="AC259" s="172"/>
      <c r="AD259" s="172"/>
      <c r="AE259" s="172">
        <v>0</v>
      </c>
      <c r="AF259" s="172">
        <v>0</v>
      </c>
      <c r="AG259" s="172"/>
      <c r="AI259" s="168">
        <f>IFERROR(VLOOKUP(B259,[2]rptBudgetaryBudgetCrossOrganiza!$A$1:$M$744,4,FALSE),"0")</f>
        <v>0</v>
      </c>
      <c r="AJ259" s="168">
        <f>IFERROR(VLOOKUP(B259,[2]rptBudgetaryBudgetCrossOrganiza!$A$1:$M$744,6,FALSE),"0")</f>
        <v>0</v>
      </c>
      <c r="AK259" s="170">
        <f t="shared" si="51"/>
        <v>0</v>
      </c>
      <c r="AL259" s="170">
        <f>IFERROR(VLOOKUP(B259,[3]rptBudgetaryBudgetCrossOrganiza!$A$11516:$O$12569,13,FALSE),"0")</f>
        <v>0</v>
      </c>
      <c r="AM259" s="170"/>
      <c r="AN259" s="170"/>
      <c r="AO259" s="170"/>
      <c r="AP259" s="170"/>
      <c r="AQ259" s="170">
        <f t="shared" si="54"/>
        <v>0</v>
      </c>
    </row>
    <row r="260" spans="1:43" x14ac:dyDescent="0.2">
      <c r="A260" s="190">
        <v>4</v>
      </c>
      <c r="B260" s="141" t="s">
        <v>448</v>
      </c>
      <c r="C260" s="148" t="str">
        <f t="shared" si="56"/>
        <v>40</v>
      </c>
      <c r="D260" s="148" t="str">
        <f t="shared" si="57"/>
        <v>55</v>
      </c>
      <c r="E260" s="148" t="str">
        <f t="shared" si="58"/>
        <v>510</v>
      </c>
      <c r="F260" s="141" t="str">
        <f t="shared" si="59"/>
        <v>5000.03</v>
      </c>
      <c r="G260" s="141" t="s">
        <v>86</v>
      </c>
      <c r="H260" s="163">
        <v>1000</v>
      </c>
      <c r="I260" s="163">
        <v>1000</v>
      </c>
      <c r="J260" s="163"/>
      <c r="K260" s="163"/>
      <c r="L260" s="163"/>
      <c r="M260" s="163">
        <v>1163.28</v>
      </c>
      <c r="N260" s="139">
        <v>1163.28</v>
      </c>
      <c r="O260" s="139"/>
      <c r="Q260" s="174">
        <v>1000</v>
      </c>
      <c r="R260" s="174">
        <v>1000</v>
      </c>
      <c r="S260" s="174"/>
      <c r="T260" s="174"/>
      <c r="U260" s="174"/>
      <c r="V260" s="174">
        <v>1299.99</v>
      </c>
      <c r="W260" s="140">
        <v>1299.99</v>
      </c>
      <c r="X260" s="140"/>
      <c r="Z260" s="172">
        <v>1000</v>
      </c>
      <c r="AA260" s="172">
        <v>1000</v>
      </c>
      <c r="AB260" s="172"/>
      <c r="AC260" s="172"/>
      <c r="AD260" s="172"/>
      <c r="AE260" s="172">
        <v>1423</v>
      </c>
      <c r="AF260" s="172">
        <v>1423</v>
      </c>
      <c r="AG260" s="172"/>
      <c r="AI260" s="168">
        <f>IFERROR(VLOOKUP(B260,[2]rptBudgetaryBudgetCrossOrganiza!$A$1:$M$744,4,FALSE),"0")</f>
        <v>1500</v>
      </c>
      <c r="AJ260" s="168">
        <f>IFERROR(VLOOKUP(B260,[2]rptBudgetaryBudgetCrossOrganiza!$A$1:$M$744,6,FALSE),"0")</f>
        <v>1500</v>
      </c>
      <c r="AK260" s="170">
        <f t="shared" ref="AK260:AK323" si="60">AJ260</f>
        <v>1500</v>
      </c>
      <c r="AL260" s="170">
        <f>IFERROR(VLOOKUP(B260,[3]rptBudgetaryBudgetCrossOrganiza!$A$11516:$O$12569,13,FALSE),"0")</f>
        <v>77.64</v>
      </c>
      <c r="AM260" s="170"/>
      <c r="AN260" s="170"/>
      <c r="AO260" s="170"/>
      <c r="AP260" s="170"/>
      <c r="AQ260" s="170">
        <f t="shared" si="54"/>
        <v>-1500</v>
      </c>
    </row>
    <row r="261" spans="1:43" x14ac:dyDescent="0.2">
      <c r="A261" s="190">
        <v>4</v>
      </c>
      <c r="B261" s="141" t="s">
        <v>449</v>
      </c>
      <c r="C261" s="148" t="str">
        <f t="shared" si="56"/>
        <v>40</v>
      </c>
      <c r="D261" s="148" t="str">
        <f t="shared" si="57"/>
        <v>55</v>
      </c>
      <c r="E261" s="148" t="str">
        <f t="shared" si="58"/>
        <v>510</v>
      </c>
      <c r="F261" s="141" t="str">
        <f t="shared" si="59"/>
        <v>5000.04</v>
      </c>
      <c r="G261" s="141" t="s">
        <v>87</v>
      </c>
      <c r="H261" s="163">
        <v>0</v>
      </c>
      <c r="I261" s="163">
        <v>0</v>
      </c>
      <c r="J261" s="163"/>
      <c r="K261" s="163"/>
      <c r="L261" s="163"/>
      <c r="M261" s="163">
        <v>0</v>
      </c>
      <c r="N261" s="139">
        <v>0</v>
      </c>
      <c r="O261" s="139"/>
      <c r="Q261" s="174">
        <v>0</v>
      </c>
      <c r="R261" s="174">
        <v>0</v>
      </c>
      <c r="S261" s="174"/>
      <c r="T261" s="174"/>
      <c r="U261" s="174"/>
      <c r="V261" s="174">
        <v>0</v>
      </c>
      <c r="W261" s="140">
        <v>0</v>
      </c>
      <c r="X261" s="140"/>
      <c r="Z261" s="172">
        <v>0</v>
      </c>
      <c r="AA261" s="172">
        <v>0</v>
      </c>
      <c r="AB261" s="172"/>
      <c r="AC261" s="172"/>
      <c r="AD261" s="172"/>
      <c r="AE261" s="172">
        <v>77.95</v>
      </c>
      <c r="AF261" s="172">
        <v>77.95</v>
      </c>
      <c r="AG261" s="172"/>
      <c r="AI261" s="168">
        <f>IFERROR(VLOOKUP(B261,[2]rptBudgetaryBudgetCrossOrganiza!$A$1:$M$744,4,FALSE),"0")</f>
        <v>0</v>
      </c>
      <c r="AJ261" s="168">
        <f>IFERROR(VLOOKUP(B261,[2]rptBudgetaryBudgetCrossOrganiza!$A$1:$M$744,6,FALSE),"0")</f>
        <v>0</v>
      </c>
      <c r="AK261" s="170">
        <f t="shared" si="60"/>
        <v>0</v>
      </c>
      <c r="AL261" s="170">
        <f>IFERROR(VLOOKUP(B261,[3]rptBudgetaryBudgetCrossOrganiza!$A$11516:$O$12569,13,FALSE),"0")</f>
        <v>0</v>
      </c>
      <c r="AM261" s="170"/>
      <c r="AN261" s="170"/>
      <c r="AO261" s="170"/>
      <c r="AP261" s="170"/>
      <c r="AQ261" s="170">
        <f t="shared" si="54"/>
        <v>0</v>
      </c>
    </row>
    <row r="262" spans="1:43" x14ac:dyDescent="0.2">
      <c r="A262" s="190">
        <v>4</v>
      </c>
      <c r="B262" s="141" t="s">
        <v>450</v>
      </c>
      <c r="C262" s="148" t="str">
        <f t="shared" si="56"/>
        <v>40</v>
      </c>
      <c r="D262" s="148" t="str">
        <f t="shared" si="57"/>
        <v>55</v>
      </c>
      <c r="E262" s="148" t="str">
        <f t="shared" si="58"/>
        <v>510</v>
      </c>
      <c r="F262" s="141" t="str">
        <f t="shared" si="59"/>
        <v>5000.05</v>
      </c>
      <c r="G262" s="141" t="s">
        <v>88</v>
      </c>
      <c r="H262" s="163">
        <v>0</v>
      </c>
      <c r="I262" s="163">
        <v>0</v>
      </c>
      <c r="J262" s="163"/>
      <c r="K262" s="163"/>
      <c r="L262" s="163"/>
      <c r="M262" s="163">
        <v>0</v>
      </c>
      <c r="N262" s="139">
        <v>0</v>
      </c>
      <c r="O262" s="139"/>
      <c r="Q262" s="174">
        <v>0</v>
      </c>
      <c r="R262" s="174">
        <v>0</v>
      </c>
      <c r="S262" s="174"/>
      <c r="T262" s="174"/>
      <c r="U262" s="174"/>
      <c r="V262" s="174">
        <v>0</v>
      </c>
      <c r="W262" s="140">
        <v>0</v>
      </c>
      <c r="X262" s="140"/>
      <c r="Z262" s="172">
        <v>0</v>
      </c>
      <c r="AA262" s="172">
        <v>0</v>
      </c>
      <c r="AB262" s="172"/>
      <c r="AC262" s="172"/>
      <c r="AD262" s="172"/>
      <c r="AE262" s="172">
        <v>0</v>
      </c>
      <c r="AF262" s="172">
        <v>0</v>
      </c>
      <c r="AG262" s="172"/>
      <c r="AI262" s="168">
        <f>IFERROR(VLOOKUP(B262,[2]rptBudgetaryBudgetCrossOrganiza!$A$1:$M$744,4,FALSE),"0")</f>
        <v>0</v>
      </c>
      <c r="AJ262" s="168">
        <f>IFERROR(VLOOKUP(B262,[2]rptBudgetaryBudgetCrossOrganiza!$A$1:$M$744,6,FALSE),"0")</f>
        <v>0</v>
      </c>
      <c r="AK262" s="170">
        <f t="shared" si="60"/>
        <v>0</v>
      </c>
      <c r="AL262" s="170">
        <f>IFERROR(VLOOKUP(B262,[3]rptBudgetaryBudgetCrossOrganiza!$A$11516:$O$12569,13,FALSE),"0")</f>
        <v>0</v>
      </c>
      <c r="AM262" s="170"/>
      <c r="AN262" s="170"/>
      <c r="AO262" s="170"/>
      <c r="AP262" s="170"/>
      <c r="AQ262" s="170">
        <f t="shared" si="54"/>
        <v>0</v>
      </c>
    </row>
    <row r="263" spans="1:43" x14ac:dyDescent="0.2">
      <c r="A263" s="190">
        <v>4</v>
      </c>
      <c r="B263" s="141" t="s">
        <v>451</v>
      </c>
      <c r="C263" s="148" t="str">
        <f t="shared" si="56"/>
        <v>40</v>
      </c>
      <c r="D263" s="148" t="str">
        <f t="shared" si="57"/>
        <v>55</v>
      </c>
      <c r="E263" s="148" t="str">
        <f t="shared" si="58"/>
        <v>510</v>
      </c>
      <c r="F263" s="141" t="str">
        <f t="shared" si="59"/>
        <v>5000.06</v>
      </c>
      <c r="G263" s="141" t="s">
        <v>89</v>
      </c>
      <c r="H263" s="163">
        <v>0</v>
      </c>
      <c r="I263" s="163">
        <v>0</v>
      </c>
      <c r="J263" s="163"/>
      <c r="K263" s="163"/>
      <c r="L263" s="163"/>
      <c r="M263" s="163">
        <v>0</v>
      </c>
      <c r="N263" s="139">
        <v>0</v>
      </c>
      <c r="O263" s="139"/>
      <c r="Q263" s="174">
        <v>0</v>
      </c>
      <c r="R263" s="174">
        <v>0</v>
      </c>
      <c r="S263" s="174"/>
      <c r="T263" s="174"/>
      <c r="U263" s="174"/>
      <c r="V263" s="174">
        <v>0</v>
      </c>
      <c r="W263" s="140">
        <v>0</v>
      </c>
      <c r="X263" s="140"/>
      <c r="Z263" s="172">
        <v>0</v>
      </c>
      <c r="AA263" s="172">
        <v>0</v>
      </c>
      <c r="AB263" s="172"/>
      <c r="AC263" s="172"/>
      <c r="AD263" s="172"/>
      <c r="AE263" s="172">
        <v>0</v>
      </c>
      <c r="AF263" s="172">
        <v>0</v>
      </c>
      <c r="AG263" s="172"/>
      <c r="AI263" s="168">
        <f>IFERROR(VLOOKUP(B263,[2]rptBudgetaryBudgetCrossOrganiza!$A$1:$M$744,4,FALSE),"0")</f>
        <v>0</v>
      </c>
      <c r="AJ263" s="168">
        <f>IFERROR(VLOOKUP(B263,[2]rptBudgetaryBudgetCrossOrganiza!$A$1:$M$744,6,FALSE),"0")</f>
        <v>0</v>
      </c>
      <c r="AK263" s="170">
        <f t="shared" si="60"/>
        <v>0</v>
      </c>
      <c r="AL263" s="170">
        <f>IFERROR(VLOOKUP(B263,[3]rptBudgetaryBudgetCrossOrganiza!$A$11516:$O$12569,13,FALSE),"0")</f>
        <v>0</v>
      </c>
      <c r="AM263" s="170"/>
      <c r="AN263" s="170"/>
      <c r="AO263" s="170"/>
      <c r="AP263" s="170"/>
      <c r="AQ263" s="170">
        <f t="shared" si="54"/>
        <v>0</v>
      </c>
    </row>
    <row r="264" spans="1:43" x14ac:dyDescent="0.2">
      <c r="A264" s="190">
        <v>4</v>
      </c>
      <c r="B264" s="141" t="s">
        <v>452</v>
      </c>
      <c r="C264" s="148" t="str">
        <f t="shared" si="56"/>
        <v>40</v>
      </c>
      <c r="D264" s="148" t="str">
        <f t="shared" si="57"/>
        <v>55</v>
      </c>
      <c r="E264" s="148" t="str">
        <f t="shared" si="58"/>
        <v>510</v>
      </c>
      <c r="F264" s="141" t="str">
        <f t="shared" si="59"/>
        <v>5000.07</v>
      </c>
      <c r="G264" s="141" t="s">
        <v>90</v>
      </c>
      <c r="H264" s="163">
        <v>0</v>
      </c>
      <c r="I264" s="163">
        <v>0</v>
      </c>
      <c r="J264" s="163"/>
      <c r="K264" s="163"/>
      <c r="L264" s="163"/>
      <c r="M264" s="163">
        <v>0</v>
      </c>
      <c r="N264" s="139">
        <v>0</v>
      </c>
      <c r="O264" s="139"/>
      <c r="Q264" s="174">
        <v>0</v>
      </c>
      <c r="R264" s="174">
        <v>0</v>
      </c>
      <c r="S264" s="174"/>
      <c r="T264" s="174"/>
      <c r="U264" s="174"/>
      <c r="V264" s="174">
        <v>0</v>
      </c>
      <c r="W264" s="140">
        <v>0</v>
      </c>
      <c r="X264" s="140"/>
      <c r="Z264" s="172">
        <v>0</v>
      </c>
      <c r="AA264" s="172">
        <v>0</v>
      </c>
      <c r="AB264" s="172"/>
      <c r="AC264" s="172"/>
      <c r="AD264" s="172"/>
      <c r="AE264" s="172">
        <v>0</v>
      </c>
      <c r="AF264" s="172">
        <v>0</v>
      </c>
      <c r="AG264" s="172"/>
      <c r="AI264" s="168">
        <f>IFERROR(VLOOKUP(B264,[2]rptBudgetaryBudgetCrossOrganiza!$A$1:$M$744,4,FALSE),"0")</f>
        <v>0</v>
      </c>
      <c r="AJ264" s="168">
        <f>IFERROR(VLOOKUP(B264,[2]rptBudgetaryBudgetCrossOrganiza!$A$1:$M$744,6,FALSE),"0")</f>
        <v>0</v>
      </c>
      <c r="AK264" s="170">
        <f t="shared" si="60"/>
        <v>0</v>
      </c>
      <c r="AL264" s="170">
        <f>IFERROR(VLOOKUP(B264,[3]rptBudgetaryBudgetCrossOrganiza!$A$11516:$O$12569,13,FALSE),"0")</f>
        <v>0</v>
      </c>
      <c r="AM264" s="170"/>
      <c r="AN264" s="170"/>
      <c r="AO264" s="170"/>
      <c r="AP264" s="170"/>
      <c r="AQ264" s="170">
        <f t="shared" si="54"/>
        <v>0</v>
      </c>
    </row>
    <row r="265" spans="1:43" x14ac:dyDescent="0.2">
      <c r="A265" s="190">
        <v>4</v>
      </c>
      <c r="B265" s="141" t="s">
        <v>453</v>
      </c>
      <c r="C265" s="148" t="str">
        <f t="shared" si="56"/>
        <v>40</v>
      </c>
      <c r="D265" s="148" t="str">
        <f t="shared" si="57"/>
        <v>55</v>
      </c>
      <c r="E265" s="148" t="str">
        <f t="shared" si="58"/>
        <v>510</v>
      </c>
      <c r="F265" s="141" t="str">
        <f t="shared" si="59"/>
        <v>5000.08</v>
      </c>
      <c r="G265" s="141" t="s">
        <v>91</v>
      </c>
      <c r="H265" s="163">
        <v>0</v>
      </c>
      <c r="I265" s="163">
        <v>0</v>
      </c>
      <c r="J265" s="163"/>
      <c r="K265" s="163"/>
      <c r="L265" s="163"/>
      <c r="M265" s="163">
        <v>0</v>
      </c>
      <c r="N265" s="139">
        <v>0</v>
      </c>
      <c r="O265" s="139"/>
      <c r="Q265" s="174">
        <v>0</v>
      </c>
      <c r="R265" s="174">
        <v>0</v>
      </c>
      <c r="S265" s="174"/>
      <c r="T265" s="174"/>
      <c r="U265" s="174"/>
      <c r="V265" s="174">
        <v>0</v>
      </c>
      <c r="W265" s="140">
        <v>0</v>
      </c>
      <c r="X265" s="140"/>
      <c r="Z265" s="172">
        <v>0</v>
      </c>
      <c r="AA265" s="172">
        <v>0</v>
      </c>
      <c r="AB265" s="172"/>
      <c r="AC265" s="172"/>
      <c r="AD265" s="172"/>
      <c r="AE265" s="172">
        <v>259.82</v>
      </c>
      <c r="AF265" s="172">
        <v>259.82</v>
      </c>
      <c r="AG265" s="172"/>
      <c r="AI265" s="168">
        <f>IFERROR(VLOOKUP(B265,[2]rptBudgetaryBudgetCrossOrganiza!$A$1:$M$744,4,FALSE),"0")</f>
        <v>0</v>
      </c>
      <c r="AJ265" s="168">
        <f>IFERROR(VLOOKUP(B265,[2]rptBudgetaryBudgetCrossOrganiza!$A$1:$M$744,6,FALSE),"0")</f>
        <v>0</v>
      </c>
      <c r="AK265" s="170">
        <f t="shared" si="60"/>
        <v>0</v>
      </c>
      <c r="AL265" s="170">
        <f>IFERROR(VLOOKUP(B265,[3]rptBudgetaryBudgetCrossOrganiza!$A$11516:$O$12569,13,FALSE),"0")</f>
        <v>0</v>
      </c>
      <c r="AM265" s="170"/>
      <c r="AN265" s="170"/>
      <c r="AO265" s="170"/>
      <c r="AP265" s="170"/>
      <c r="AQ265" s="170">
        <f t="shared" si="54"/>
        <v>0</v>
      </c>
    </row>
    <row r="266" spans="1:43" x14ac:dyDescent="0.2">
      <c r="A266" s="190">
        <v>4</v>
      </c>
      <c r="B266" s="141" t="s">
        <v>454</v>
      </c>
      <c r="C266" s="148" t="str">
        <f t="shared" si="56"/>
        <v>40</v>
      </c>
      <c r="D266" s="148" t="str">
        <f t="shared" si="57"/>
        <v>55</v>
      </c>
      <c r="E266" s="148" t="str">
        <f t="shared" si="58"/>
        <v>510</v>
      </c>
      <c r="F266" s="141" t="str">
        <f t="shared" si="59"/>
        <v>5000.09</v>
      </c>
      <c r="G266" s="141" t="s">
        <v>92</v>
      </c>
      <c r="H266" s="163">
        <v>0</v>
      </c>
      <c r="I266" s="163">
        <v>0</v>
      </c>
      <c r="J266" s="163"/>
      <c r="K266" s="163"/>
      <c r="L266" s="163"/>
      <c r="M266" s="163">
        <v>0</v>
      </c>
      <c r="N266" s="139">
        <v>0</v>
      </c>
      <c r="O266" s="139"/>
      <c r="Q266" s="174">
        <v>0</v>
      </c>
      <c r="R266" s="174">
        <v>0</v>
      </c>
      <c r="S266" s="174"/>
      <c r="T266" s="174"/>
      <c r="U266" s="174"/>
      <c r="V266" s="174">
        <v>0</v>
      </c>
      <c r="W266" s="140">
        <v>0</v>
      </c>
      <c r="X266" s="140"/>
      <c r="Z266" s="172">
        <v>0</v>
      </c>
      <c r="AA266" s="172">
        <v>0</v>
      </c>
      <c r="AB266" s="172"/>
      <c r="AC266" s="172"/>
      <c r="AD266" s="172"/>
      <c r="AE266" s="172">
        <v>0</v>
      </c>
      <c r="AF266" s="172">
        <v>0</v>
      </c>
      <c r="AG266" s="172"/>
      <c r="AI266" s="168">
        <f>IFERROR(VLOOKUP(B266,[2]rptBudgetaryBudgetCrossOrganiza!$A$1:$M$744,4,FALSE),"0")</f>
        <v>0</v>
      </c>
      <c r="AJ266" s="168">
        <f>IFERROR(VLOOKUP(B266,[2]rptBudgetaryBudgetCrossOrganiza!$A$1:$M$744,6,FALSE),"0")</f>
        <v>0</v>
      </c>
      <c r="AK266" s="170">
        <f t="shared" si="60"/>
        <v>0</v>
      </c>
      <c r="AL266" s="170">
        <f>IFERROR(VLOOKUP(B266,[3]rptBudgetaryBudgetCrossOrganiza!$A$11516:$O$12569,13,FALSE),"0")</f>
        <v>0</v>
      </c>
      <c r="AM266" s="170"/>
      <c r="AN266" s="170"/>
      <c r="AO266" s="170"/>
      <c r="AP266" s="170"/>
      <c r="AQ266" s="170">
        <f t="shared" si="54"/>
        <v>0</v>
      </c>
    </row>
    <row r="267" spans="1:43" x14ac:dyDescent="0.2">
      <c r="A267" s="190">
        <v>4</v>
      </c>
      <c r="B267" s="141" t="s">
        <v>455</v>
      </c>
      <c r="C267" s="148" t="str">
        <f t="shared" si="56"/>
        <v>40</v>
      </c>
      <c r="D267" s="148" t="str">
        <f t="shared" si="57"/>
        <v>55</v>
      </c>
      <c r="E267" s="148" t="str">
        <f t="shared" si="58"/>
        <v>510</v>
      </c>
      <c r="F267" s="141" t="str">
        <f t="shared" si="59"/>
        <v>5000.10</v>
      </c>
      <c r="G267" s="141" t="s">
        <v>93</v>
      </c>
      <c r="H267" s="163">
        <v>0</v>
      </c>
      <c r="I267" s="163">
        <v>0</v>
      </c>
      <c r="J267" s="163"/>
      <c r="K267" s="163"/>
      <c r="L267" s="163"/>
      <c r="M267" s="163">
        <v>0</v>
      </c>
      <c r="N267" s="139">
        <v>0</v>
      </c>
      <c r="O267" s="139"/>
      <c r="Q267" s="174">
        <v>0</v>
      </c>
      <c r="R267" s="174">
        <v>0</v>
      </c>
      <c r="S267" s="174"/>
      <c r="T267" s="174"/>
      <c r="U267" s="174"/>
      <c r="V267" s="174">
        <v>0</v>
      </c>
      <c r="W267" s="140">
        <v>0</v>
      </c>
      <c r="X267" s="140"/>
      <c r="Z267" s="172">
        <v>0</v>
      </c>
      <c r="AA267" s="172">
        <v>0</v>
      </c>
      <c r="AB267" s="172"/>
      <c r="AC267" s="172"/>
      <c r="AD267" s="172"/>
      <c r="AE267" s="172">
        <v>0</v>
      </c>
      <c r="AF267" s="172">
        <v>0</v>
      </c>
      <c r="AG267" s="172"/>
      <c r="AI267" s="168">
        <f>IFERROR(VLOOKUP(B267,[2]rptBudgetaryBudgetCrossOrganiza!$A$1:$M$744,4,FALSE),"0")</f>
        <v>0</v>
      </c>
      <c r="AJ267" s="168">
        <f>IFERROR(VLOOKUP(B267,[2]rptBudgetaryBudgetCrossOrganiza!$A$1:$M$744,6,FALSE),"0")</f>
        <v>0</v>
      </c>
      <c r="AK267" s="170">
        <f t="shared" si="60"/>
        <v>0</v>
      </c>
      <c r="AL267" s="170">
        <f>IFERROR(VLOOKUP(B267,[3]rptBudgetaryBudgetCrossOrganiza!$A$11516:$O$12569,13,FALSE),"0")</f>
        <v>0</v>
      </c>
      <c r="AM267" s="170"/>
      <c r="AN267" s="170"/>
      <c r="AO267" s="170"/>
      <c r="AP267" s="170"/>
      <c r="AQ267" s="170">
        <f t="shared" si="54"/>
        <v>0</v>
      </c>
    </row>
    <row r="268" spans="1:43" x14ac:dyDescent="0.2">
      <c r="A268" s="190">
        <v>4</v>
      </c>
      <c r="B268" s="141" t="s">
        <v>456</v>
      </c>
      <c r="C268" s="148" t="str">
        <f t="shared" si="56"/>
        <v>40</v>
      </c>
      <c r="D268" s="148" t="str">
        <f t="shared" si="57"/>
        <v>55</v>
      </c>
      <c r="E268" s="148" t="str">
        <f t="shared" si="58"/>
        <v>510</v>
      </c>
      <c r="F268" s="141" t="str">
        <f t="shared" si="59"/>
        <v>5000.11</v>
      </c>
      <c r="G268" s="141" t="s">
        <v>94</v>
      </c>
      <c r="H268" s="163">
        <v>0</v>
      </c>
      <c r="I268" s="163">
        <v>0</v>
      </c>
      <c r="J268" s="163"/>
      <c r="K268" s="163"/>
      <c r="L268" s="163"/>
      <c r="M268" s="163">
        <v>0</v>
      </c>
      <c r="N268" s="139">
        <v>0</v>
      </c>
      <c r="O268" s="139"/>
      <c r="Q268" s="174">
        <v>0</v>
      </c>
      <c r="R268" s="174">
        <v>0</v>
      </c>
      <c r="S268" s="174"/>
      <c r="T268" s="174"/>
      <c r="U268" s="174"/>
      <c r="V268" s="174">
        <v>0</v>
      </c>
      <c r="W268" s="140">
        <v>0</v>
      </c>
      <c r="X268" s="140"/>
      <c r="Z268" s="172">
        <v>0</v>
      </c>
      <c r="AA268" s="172">
        <v>0</v>
      </c>
      <c r="AB268" s="172"/>
      <c r="AC268" s="172"/>
      <c r="AD268" s="172"/>
      <c r="AE268" s="172">
        <v>0</v>
      </c>
      <c r="AF268" s="172">
        <v>0</v>
      </c>
      <c r="AG268" s="172"/>
      <c r="AI268" s="168">
        <f>IFERROR(VLOOKUP(B268,[2]rptBudgetaryBudgetCrossOrganiza!$A$1:$M$744,4,FALSE),"0")</f>
        <v>0</v>
      </c>
      <c r="AJ268" s="168">
        <f>IFERROR(VLOOKUP(B268,[2]rptBudgetaryBudgetCrossOrganiza!$A$1:$M$744,6,FALSE),"0")</f>
        <v>0</v>
      </c>
      <c r="AK268" s="170">
        <f t="shared" si="60"/>
        <v>0</v>
      </c>
      <c r="AL268" s="170">
        <f>IFERROR(VLOOKUP(B268,[3]rptBudgetaryBudgetCrossOrganiza!$A$11516:$O$12569,13,FALSE),"0")</f>
        <v>0</v>
      </c>
      <c r="AM268" s="170"/>
      <c r="AN268" s="170"/>
      <c r="AO268" s="170"/>
      <c r="AP268" s="170"/>
      <c r="AQ268" s="170">
        <f t="shared" si="54"/>
        <v>0</v>
      </c>
    </row>
    <row r="269" spans="1:43" x14ac:dyDescent="0.2">
      <c r="A269" s="190">
        <v>4</v>
      </c>
      <c r="B269" s="141" t="s">
        <v>457</v>
      </c>
      <c r="C269" s="148" t="str">
        <f t="shared" si="56"/>
        <v>40</v>
      </c>
      <c r="D269" s="148" t="str">
        <f t="shared" si="57"/>
        <v>55</v>
      </c>
      <c r="E269" s="148" t="str">
        <f t="shared" si="58"/>
        <v>510</v>
      </c>
      <c r="F269" s="141" t="str">
        <f t="shared" si="59"/>
        <v>5000.12</v>
      </c>
      <c r="G269" s="141" t="s">
        <v>95</v>
      </c>
      <c r="H269" s="163">
        <v>0</v>
      </c>
      <c r="I269" s="163">
        <v>0</v>
      </c>
      <c r="J269" s="163"/>
      <c r="K269" s="163"/>
      <c r="L269" s="163"/>
      <c r="M269" s="163">
        <v>0</v>
      </c>
      <c r="N269" s="139">
        <v>0</v>
      </c>
      <c r="O269" s="139"/>
      <c r="Q269" s="174">
        <v>0</v>
      </c>
      <c r="R269" s="174">
        <v>0</v>
      </c>
      <c r="S269" s="174"/>
      <c r="T269" s="174"/>
      <c r="U269" s="174"/>
      <c r="V269" s="174">
        <v>0</v>
      </c>
      <c r="W269" s="140">
        <v>0</v>
      </c>
      <c r="X269" s="140"/>
      <c r="Z269" s="172">
        <v>0</v>
      </c>
      <c r="AA269" s="172">
        <v>0</v>
      </c>
      <c r="AB269" s="172"/>
      <c r="AC269" s="172"/>
      <c r="AD269" s="172"/>
      <c r="AE269" s="172">
        <v>0</v>
      </c>
      <c r="AF269" s="172">
        <v>0</v>
      </c>
      <c r="AG269" s="172"/>
      <c r="AI269" s="168">
        <f>IFERROR(VLOOKUP(B269,[2]rptBudgetaryBudgetCrossOrganiza!$A$1:$M$744,4,FALSE),"0")</f>
        <v>0</v>
      </c>
      <c r="AJ269" s="168">
        <f>IFERROR(VLOOKUP(B269,[2]rptBudgetaryBudgetCrossOrganiza!$A$1:$M$744,6,FALSE),"0")</f>
        <v>0</v>
      </c>
      <c r="AK269" s="170">
        <f t="shared" si="60"/>
        <v>0</v>
      </c>
      <c r="AL269" s="170">
        <f>IFERROR(VLOOKUP(B269,[3]rptBudgetaryBudgetCrossOrganiza!$A$11516:$O$12569,13,FALSE),"0")</f>
        <v>0</v>
      </c>
      <c r="AM269" s="170"/>
      <c r="AN269" s="170"/>
      <c r="AO269" s="170"/>
      <c r="AP269" s="170"/>
      <c r="AQ269" s="170">
        <f t="shared" ref="AQ269:AQ332" si="61">AP269-AJ269</f>
        <v>0</v>
      </c>
    </row>
    <row r="270" spans="1:43" x14ac:dyDescent="0.2">
      <c r="A270" s="190">
        <v>4</v>
      </c>
      <c r="B270" s="141" t="s">
        <v>458</v>
      </c>
      <c r="C270" s="148" t="str">
        <f t="shared" si="56"/>
        <v>40</v>
      </c>
      <c r="D270" s="148" t="str">
        <f t="shared" si="57"/>
        <v>55</v>
      </c>
      <c r="E270" s="148" t="str">
        <f t="shared" si="58"/>
        <v>510</v>
      </c>
      <c r="F270" s="141" t="str">
        <f t="shared" si="59"/>
        <v>5100.00</v>
      </c>
      <c r="G270" s="141" t="s">
        <v>97</v>
      </c>
      <c r="H270" s="163">
        <v>2402</v>
      </c>
      <c r="I270" s="163">
        <v>2402</v>
      </c>
      <c r="J270" s="163"/>
      <c r="K270" s="163"/>
      <c r="L270" s="163"/>
      <c r="M270" s="163">
        <v>2461.91</v>
      </c>
      <c r="N270" s="139">
        <v>2461.91</v>
      </c>
      <c r="O270" s="139"/>
      <c r="Q270" s="174">
        <v>2855</v>
      </c>
      <c r="R270" s="174">
        <v>2855</v>
      </c>
      <c r="S270" s="174"/>
      <c r="T270" s="174"/>
      <c r="U270" s="174"/>
      <c r="V270" s="174">
        <v>2926.02</v>
      </c>
      <c r="W270" s="140">
        <v>2926.02</v>
      </c>
      <c r="X270" s="140"/>
      <c r="Z270" s="172">
        <v>3180</v>
      </c>
      <c r="AA270" s="172">
        <v>3180</v>
      </c>
      <c r="AB270" s="172"/>
      <c r="AC270" s="172"/>
      <c r="AD270" s="172"/>
      <c r="AE270" s="172">
        <v>1908.56</v>
      </c>
      <c r="AF270" s="172">
        <v>1908.56</v>
      </c>
      <c r="AG270" s="172"/>
      <c r="AI270" s="168">
        <f>IFERROR(VLOOKUP(B270,[2]rptBudgetaryBudgetCrossOrganiza!$A$1:$M$744,4,FALSE),"0")</f>
        <v>3180</v>
      </c>
      <c r="AJ270" s="168">
        <f>IFERROR(VLOOKUP(B270,[2]rptBudgetaryBudgetCrossOrganiza!$A$1:$M$744,6,FALSE),"0")</f>
        <v>3180</v>
      </c>
      <c r="AK270" s="170">
        <f t="shared" si="60"/>
        <v>3180</v>
      </c>
      <c r="AL270" s="170">
        <f>IFERROR(VLOOKUP(B270,[3]rptBudgetaryBudgetCrossOrganiza!$A$11516:$O$12569,13,FALSE),"0")</f>
        <v>873.08</v>
      </c>
      <c r="AM270" s="170"/>
      <c r="AN270" s="170"/>
      <c r="AO270" s="170"/>
      <c r="AP270" s="170"/>
      <c r="AQ270" s="170">
        <f t="shared" si="61"/>
        <v>-3180</v>
      </c>
    </row>
    <row r="271" spans="1:43" x14ac:dyDescent="0.2">
      <c r="A271" s="190">
        <v>4</v>
      </c>
      <c r="B271" s="141" t="s">
        <v>459</v>
      </c>
      <c r="C271" s="148" t="str">
        <f t="shared" si="56"/>
        <v>40</v>
      </c>
      <c r="D271" s="148" t="str">
        <f t="shared" si="57"/>
        <v>55</v>
      </c>
      <c r="E271" s="148" t="str">
        <f t="shared" si="58"/>
        <v>510</v>
      </c>
      <c r="F271" s="141" t="str">
        <f t="shared" si="59"/>
        <v>5100.01</v>
      </c>
      <c r="G271" s="141" t="s">
        <v>98</v>
      </c>
      <c r="H271" s="163">
        <v>1592</v>
      </c>
      <c r="I271" s="163">
        <v>1592</v>
      </c>
      <c r="J271" s="163"/>
      <c r="K271" s="163"/>
      <c r="L271" s="163"/>
      <c r="M271" s="163">
        <v>1542.29</v>
      </c>
      <c r="N271" s="139">
        <v>1542.29</v>
      </c>
      <c r="O271" s="139"/>
      <c r="Q271" s="174">
        <v>1645</v>
      </c>
      <c r="R271" s="174">
        <v>1645</v>
      </c>
      <c r="S271" s="174"/>
      <c r="T271" s="174"/>
      <c r="U271" s="174"/>
      <c r="V271" s="174">
        <v>1683.94</v>
      </c>
      <c r="W271" s="140">
        <v>1683.94</v>
      </c>
      <c r="X271" s="140"/>
      <c r="Z271" s="172">
        <v>1745</v>
      </c>
      <c r="AA271" s="172">
        <v>1745</v>
      </c>
      <c r="AB271" s="172"/>
      <c r="AC271" s="172"/>
      <c r="AD271" s="172"/>
      <c r="AE271" s="172">
        <v>1047.07</v>
      </c>
      <c r="AF271" s="172">
        <v>1047.07</v>
      </c>
      <c r="AG271" s="172"/>
      <c r="AI271" s="168">
        <f>IFERROR(VLOOKUP(B271,[2]rptBudgetaryBudgetCrossOrganiza!$A$1:$M$744,4,FALSE),"0")</f>
        <v>1745</v>
      </c>
      <c r="AJ271" s="168">
        <f>IFERROR(VLOOKUP(B271,[2]rptBudgetaryBudgetCrossOrganiza!$A$1:$M$744,6,FALSE),"0")</f>
        <v>1745</v>
      </c>
      <c r="AK271" s="170">
        <f t="shared" si="60"/>
        <v>1745</v>
      </c>
      <c r="AL271" s="170">
        <f>IFERROR(VLOOKUP(B271,[3]rptBudgetaryBudgetCrossOrganiza!$A$11516:$O$12569,13,FALSE),"0")</f>
        <v>490.78</v>
      </c>
      <c r="AM271" s="170"/>
      <c r="AN271" s="170"/>
      <c r="AO271" s="170"/>
      <c r="AP271" s="170"/>
      <c r="AQ271" s="170">
        <f t="shared" si="61"/>
        <v>-1745</v>
      </c>
    </row>
    <row r="272" spans="1:43" x14ac:dyDescent="0.2">
      <c r="A272" s="190">
        <v>4</v>
      </c>
      <c r="B272" s="141" t="s">
        <v>460</v>
      </c>
      <c r="C272" s="148" t="str">
        <f t="shared" si="56"/>
        <v>40</v>
      </c>
      <c r="D272" s="148" t="str">
        <f t="shared" si="57"/>
        <v>55</v>
      </c>
      <c r="E272" s="148" t="str">
        <f t="shared" si="58"/>
        <v>510</v>
      </c>
      <c r="F272" s="141" t="str">
        <f t="shared" si="59"/>
        <v>5100.02</v>
      </c>
      <c r="G272" s="141" t="s">
        <v>99</v>
      </c>
      <c r="H272" s="163">
        <v>4320</v>
      </c>
      <c r="I272" s="163">
        <v>4320</v>
      </c>
      <c r="J272" s="163"/>
      <c r="K272" s="163"/>
      <c r="L272" s="163"/>
      <c r="M272" s="163">
        <v>4319.6099999999997</v>
      </c>
      <c r="N272" s="139">
        <v>4319.6099999999997</v>
      </c>
      <c r="O272" s="139"/>
      <c r="Q272" s="174">
        <v>4320</v>
      </c>
      <c r="R272" s="174">
        <v>4320</v>
      </c>
      <c r="S272" s="174"/>
      <c r="T272" s="174"/>
      <c r="U272" s="174"/>
      <c r="V272" s="174">
        <v>4319.67</v>
      </c>
      <c r="W272" s="140">
        <v>4319.67</v>
      </c>
      <c r="X272" s="140"/>
      <c r="Z272" s="172">
        <v>4320</v>
      </c>
      <c r="AA272" s="172">
        <v>4320</v>
      </c>
      <c r="AB272" s="172"/>
      <c r="AC272" s="172"/>
      <c r="AD272" s="172"/>
      <c r="AE272" s="172">
        <v>1856.46</v>
      </c>
      <c r="AF272" s="172">
        <v>1856.46</v>
      </c>
      <c r="AG272" s="172"/>
      <c r="AI272" s="168">
        <f>IFERROR(VLOOKUP(B272,[2]rptBudgetaryBudgetCrossOrganiza!$A$1:$M$744,4,FALSE),"0")</f>
        <v>4320</v>
      </c>
      <c r="AJ272" s="168">
        <f>IFERROR(VLOOKUP(B272,[2]rptBudgetaryBudgetCrossOrganiza!$A$1:$M$744,6,FALSE),"0")</f>
        <v>4320</v>
      </c>
      <c r="AK272" s="170">
        <f t="shared" si="60"/>
        <v>4320</v>
      </c>
      <c r="AL272" s="170">
        <f>IFERROR(VLOOKUP(B272,[3]rptBudgetaryBudgetCrossOrganiza!$A$11516:$O$12569,13,FALSE),"0")</f>
        <v>562.32000000000005</v>
      </c>
      <c r="AM272" s="170"/>
      <c r="AN272" s="170"/>
      <c r="AO272" s="170"/>
      <c r="AP272" s="170"/>
      <c r="AQ272" s="170">
        <f t="shared" si="61"/>
        <v>-4320</v>
      </c>
    </row>
    <row r="273" spans="1:43" x14ac:dyDescent="0.2">
      <c r="A273" s="190">
        <v>4</v>
      </c>
      <c r="B273" s="141" t="s">
        <v>461</v>
      </c>
      <c r="C273" s="148" t="str">
        <f t="shared" si="56"/>
        <v>40</v>
      </c>
      <c r="D273" s="148" t="str">
        <f t="shared" si="57"/>
        <v>55</v>
      </c>
      <c r="E273" s="148" t="str">
        <f t="shared" si="58"/>
        <v>510</v>
      </c>
      <c r="F273" s="141" t="str">
        <f t="shared" si="59"/>
        <v>5100.03</v>
      </c>
      <c r="G273" s="141" t="s">
        <v>100</v>
      </c>
      <c r="H273" s="163">
        <v>415</v>
      </c>
      <c r="I273" s="163">
        <v>415</v>
      </c>
      <c r="J273" s="163"/>
      <c r="K273" s="163"/>
      <c r="L273" s="163"/>
      <c r="M273" s="163">
        <v>403.2</v>
      </c>
      <c r="N273" s="139">
        <v>403.2</v>
      </c>
      <c r="O273" s="139"/>
      <c r="Q273" s="174">
        <v>405</v>
      </c>
      <c r="R273" s="174">
        <v>405</v>
      </c>
      <c r="S273" s="174"/>
      <c r="T273" s="174"/>
      <c r="U273" s="174"/>
      <c r="V273" s="174">
        <v>397.67</v>
      </c>
      <c r="W273" s="140">
        <v>397.67</v>
      </c>
      <c r="X273" s="140"/>
      <c r="Z273" s="172">
        <v>405</v>
      </c>
      <c r="AA273" s="172">
        <v>405</v>
      </c>
      <c r="AB273" s="172"/>
      <c r="AC273" s="172"/>
      <c r="AD273" s="172"/>
      <c r="AE273" s="172">
        <v>204.23</v>
      </c>
      <c r="AF273" s="172">
        <v>204.23</v>
      </c>
      <c r="AG273" s="172"/>
      <c r="AI273" s="168">
        <f>IFERROR(VLOOKUP(B273,[2]rptBudgetaryBudgetCrossOrganiza!$A$1:$M$744,4,FALSE),"0")</f>
        <v>405</v>
      </c>
      <c r="AJ273" s="168">
        <f>IFERROR(VLOOKUP(B273,[2]rptBudgetaryBudgetCrossOrganiza!$A$1:$M$744,6,FALSE),"0")</f>
        <v>405</v>
      </c>
      <c r="AK273" s="170">
        <f t="shared" si="60"/>
        <v>405</v>
      </c>
      <c r="AL273" s="170">
        <f>IFERROR(VLOOKUP(B273,[3]rptBudgetaryBudgetCrossOrganiza!$A$11516:$O$12569,13,FALSE),"0")</f>
        <v>91.38</v>
      </c>
      <c r="AM273" s="170"/>
      <c r="AN273" s="170"/>
      <c r="AO273" s="170"/>
      <c r="AP273" s="170"/>
      <c r="AQ273" s="170">
        <f t="shared" si="61"/>
        <v>-405</v>
      </c>
    </row>
    <row r="274" spans="1:43" x14ac:dyDescent="0.2">
      <c r="A274" s="190">
        <v>4</v>
      </c>
      <c r="B274" s="141" t="s">
        <v>462</v>
      </c>
      <c r="C274" s="148" t="str">
        <f t="shared" si="56"/>
        <v>40</v>
      </c>
      <c r="D274" s="148" t="str">
        <f t="shared" si="57"/>
        <v>55</v>
      </c>
      <c r="E274" s="148" t="str">
        <f t="shared" si="58"/>
        <v>510</v>
      </c>
      <c r="F274" s="141" t="str">
        <f t="shared" si="59"/>
        <v>5100.04</v>
      </c>
      <c r="G274" s="141" t="s">
        <v>101</v>
      </c>
      <c r="H274" s="163">
        <v>60</v>
      </c>
      <c r="I274" s="163">
        <v>60</v>
      </c>
      <c r="J274" s="163"/>
      <c r="K274" s="163"/>
      <c r="L274" s="163"/>
      <c r="M274" s="163">
        <v>59.28</v>
      </c>
      <c r="N274" s="139">
        <v>59.28</v>
      </c>
      <c r="O274" s="139"/>
      <c r="Q274" s="174">
        <v>60</v>
      </c>
      <c r="R274" s="174">
        <v>60</v>
      </c>
      <c r="S274" s="174"/>
      <c r="T274" s="174"/>
      <c r="U274" s="174"/>
      <c r="V274" s="174">
        <v>59.28</v>
      </c>
      <c r="W274" s="140">
        <v>59.28</v>
      </c>
      <c r="X274" s="140"/>
      <c r="Z274" s="172">
        <v>60</v>
      </c>
      <c r="AA274" s="172">
        <v>60</v>
      </c>
      <c r="AB274" s="172"/>
      <c r="AC274" s="172"/>
      <c r="AD274" s="172"/>
      <c r="AE274" s="172">
        <v>32.11</v>
      </c>
      <c r="AF274" s="172">
        <v>32.11</v>
      </c>
      <c r="AG274" s="172"/>
      <c r="AI274" s="168">
        <f>IFERROR(VLOOKUP(B274,[2]rptBudgetaryBudgetCrossOrganiza!$A$1:$M$744,4,FALSE),"0")</f>
        <v>60</v>
      </c>
      <c r="AJ274" s="168">
        <f>IFERROR(VLOOKUP(B274,[2]rptBudgetaryBudgetCrossOrganiza!$A$1:$M$744,6,FALSE),"0")</f>
        <v>60</v>
      </c>
      <c r="AK274" s="170">
        <f t="shared" si="60"/>
        <v>60</v>
      </c>
      <c r="AL274" s="170">
        <f>IFERROR(VLOOKUP(B274,[3]rptBudgetaryBudgetCrossOrganiza!$A$11516:$O$12569,13,FALSE),"0")</f>
        <v>14.82</v>
      </c>
      <c r="AM274" s="170"/>
      <c r="AN274" s="170"/>
      <c r="AO274" s="170"/>
      <c r="AP274" s="170"/>
      <c r="AQ274" s="170">
        <f t="shared" si="61"/>
        <v>-60</v>
      </c>
    </row>
    <row r="275" spans="1:43" x14ac:dyDescent="0.2">
      <c r="A275" s="190">
        <v>4</v>
      </c>
      <c r="B275" s="141" t="s">
        <v>463</v>
      </c>
      <c r="C275" s="148" t="str">
        <f t="shared" si="56"/>
        <v>40</v>
      </c>
      <c r="D275" s="148" t="str">
        <f t="shared" si="57"/>
        <v>55</v>
      </c>
      <c r="E275" s="148" t="str">
        <f t="shared" si="58"/>
        <v>510</v>
      </c>
      <c r="F275" s="141" t="str">
        <f t="shared" si="59"/>
        <v>5100.05</v>
      </c>
      <c r="G275" s="141" t="s">
        <v>102</v>
      </c>
      <c r="H275" s="163">
        <v>10</v>
      </c>
      <c r="I275" s="163">
        <v>10</v>
      </c>
      <c r="J275" s="163"/>
      <c r="K275" s="163"/>
      <c r="L275" s="163"/>
      <c r="M275" s="163">
        <v>5.28</v>
      </c>
      <c r="N275" s="139">
        <v>5.28</v>
      </c>
      <c r="O275" s="139"/>
      <c r="Q275" s="174">
        <v>10</v>
      </c>
      <c r="R275" s="174">
        <v>10</v>
      </c>
      <c r="S275" s="174"/>
      <c r="T275" s="174"/>
      <c r="U275" s="174"/>
      <c r="V275" s="174">
        <v>5.28</v>
      </c>
      <c r="W275" s="140">
        <v>5.28</v>
      </c>
      <c r="X275" s="140"/>
      <c r="Z275" s="172">
        <v>10</v>
      </c>
      <c r="AA275" s="172">
        <v>10</v>
      </c>
      <c r="AB275" s="172"/>
      <c r="AC275" s="172"/>
      <c r="AD275" s="172"/>
      <c r="AE275" s="172">
        <v>13.84</v>
      </c>
      <c r="AF275" s="172">
        <v>13.84</v>
      </c>
      <c r="AG275" s="172"/>
      <c r="AI275" s="168">
        <f>IFERROR(VLOOKUP(B275,[2]rptBudgetaryBudgetCrossOrganiza!$A$1:$M$744,4,FALSE),"0")</f>
        <v>10</v>
      </c>
      <c r="AJ275" s="168">
        <f>IFERROR(VLOOKUP(B275,[2]rptBudgetaryBudgetCrossOrganiza!$A$1:$M$744,6,FALSE),"0")</f>
        <v>10</v>
      </c>
      <c r="AK275" s="170">
        <f t="shared" si="60"/>
        <v>10</v>
      </c>
      <c r="AL275" s="170">
        <f>IFERROR(VLOOKUP(B275,[3]rptBudgetaryBudgetCrossOrganiza!$A$11516:$O$12569,13,FALSE),"0")</f>
        <v>8.09</v>
      </c>
      <c r="AM275" s="170"/>
      <c r="AN275" s="170"/>
      <c r="AO275" s="170"/>
      <c r="AP275" s="170"/>
      <c r="AQ275" s="170">
        <f t="shared" si="61"/>
        <v>-10</v>
      </c>
    </row>
    <row r="276" spans="1:43" x14ac:dyDescent="0.2">
      <c r="A276" s="190">
        <v>4</v>
      </c>
      <c r="B276" s="141" t="s">
        <v>464</v>
      </c>
      <c r="C276" s="148" t="str">
        <f t="shared" si="56"/>
        <v>40</v>
      </c>
      <c r="D276" s="148" t="str">
        <f t="shared" si="57"/>
        <v>55</v>
      </c>
      <c r="E276" s="148" t="str">
        <f t="shared" si="58"/>
        <v>510</v>
      </c>
      <c r="F276" s="141" t="str">
        <f t="shared" si="59"/>
        <v>5100.06</v>
      </c>
      <c r="G276" s="141" t="s">
        <v>103</v>
      </c>
      <c r="H276" s="163">
        <v>450</v>
      </c>
      <c r="I276" s="163">
        <v>450</v>
      </c>
      <c r="J276" s="163"/>
      <c r="K276" s="163"/>
      <c r="L276" s="163"/>
      <c r="M276" s="163">
        <v>450</v>
      </c>
      <c r="N276" s="139">
        <v>450</v>
      </c>
      <c r="O276" s="139"/>
      <c r="Q276" s="174">
        <v>510</v>
      </c>
      <c r="R276" s="174">
        <v>510</v>
      </c>
      <c r="S276" s="174"/>
      <c r="T276" s="174"/>
      <c r="U276" s="174"/>
      <c r="V276" s="174">
        <v>510</v>
      </c>
      <c r="W276" s="140">
        <v>510</v>
      </c>
      <c r="X276" s="140"/>
      <c r="Z276" s="172">
        <v>590</v>
      </c>
      <c r="AA276" s="172">
        <v>590</v>
      </c>
      <c r="AB276" s="172"/>
      <c r="AC276" s="172"/>
      <c r="AD276" s="172"/>
      <c r="AE276" s="172">
        <v>196.07</v>
      </c>
      <c r="AF276" s="172">
        <v>196.07</v>
      </c>
      <c r="AG276" s="172"/>
      <c r="AI276" s="168">
        <f>IFERROR(VLOOKUP(B276,[2]rptBudgetaryBudgetCrossOrganiza!$A$1:$M$744,4,FALSE),"0")</f>
        <v>590</v>
      </c>
      <c r="AJ276" s="168">
        <f>IFERROR(VLOOKUP(B276,[2]rptBudgetaryBudgetCrossOrganiza!$A$1:$M$744,6,FALSE),"0")</f>
        <v>590</v>
      </c>
      <c r="AK276" s="170">
        <f t="shared" si="60"/>
        <v>590</v>
      </c>
      <c r="AL276" s="170">
        <f>IFERROR(VLOOKUP(B276,[3]rptBudgetaryBudgetCrossOrganiza!$A$11516:$O$12569,13,FALSE),"0")</f>
        <v>0</v>
      </c>
      <c r="AM276" s="170"/>
      <c r="AN276" s="170"/>
      <c r="AO276" s="170"/>
      <c r="AP276" s="170"/>
      <c r="AQ276" s="170">
        <f t="shared" si="61"/>
        <v>-590</v>
      </c>
    </row>
    <row r="277" spans="1:43" x14ac:dyDescent="0.2">
      <c r="A277" s="190">
        <v>4</v>
      </c>
      <c r="B277" s="141" t="s">
        <v>465</v>
      </c>
      <c r="C277" s="148" t="str">
        <f t="shared" si="56"/>
        <v>40</v>
      </c>
      <c r="D277" s="148" t="str">
        <f t="shared" si="57"/>
        <v>55</v>
      </c>
      <c r="E277" s="148" t="str">
        <f t="shared" si="58"/>
        <v>510</v>
      </c>
      <c r="F277" s="141" t="str">
        <f t="shared" si="59"/>
        <v>5100.07</v>
      </c>
      <c r="G277" s="141" t="s">
        <v>104</v>
      </c>
      <c r="H277" s="163">
        <v>100</v>
      </c>
      <c r="I277" s="163">
        <v>100</v>
      </c>
      <c r="J277" s="163"/>
      <c r="K277" s="163"/>
      <c r="L277" s="163"/>
      <c r="M277" s="163">
        <v>81.739999999999995</v>
      </c>
      <c r="N277" s="139">
        <v>81.739999999999995</v>
      </c>
      <c r="O277" s="139"/>
      <c r="Q277" s="174">
        <v>110</v>
      </c>
      <c r="R277" s="174">
        <v>110</v>
      </c>
      <c r="S277" s="174"/>
      <c r="T277" s="174"/>
      <c r="U277" s="174"/>
      <c r="V277" s="174">
        <v>88.4</v>
      </c>
      <c r="W277" s="140">
        <v>88.4</v>
      </c>
      <c r="X277" s="140"/>
      <c r="Z277" s="172">
        <v>100</v>
      </c>
      <c r="AA277" s="172">
        <v>100</v>
      </c>
      <c r="AB277" s="172"/>
      <c r="AC277" s="172"/>
      <c r="AD277" s="172"/>
      <c r="AE277" s="172">
        <v>48.87</v>
      </c>
      <c r="AF277" s="172">
        <v>48.87</v>
      </c>
      <c r="AG277" s="172"/>
      <c r="AI277" s="168">
        <f>IFERROR(VLOOKUP(B277,[2]rptBudgetaryBudgetCrossOrganiza!$A$1:$M$744,4,FALSE),"0")</f>
        <v>100</v>
      </c>
      <c r="AJ277" s="168">
        <f>IFERROR(VLOOKUP(B277,[2]rptBudgetaryBudgetCrossOrganiza!$A$1:$M$744,6,FALSE),"0")</f>
        <v>100</v>
      </c>
      <c r="AK277" s="170">
        <f t="shared" si="60"/>
        <v>100</v>
      </c>
      <c r="AL277" s="170">
        <f>IFERROR(VLOOKUP(B277,[3]rptBudgetaryBudgetCrossOrganiza!$A$11516:$O$12569,13,FALSE),"0")</f>
        <v>20.75</v>
      </c>
      <c r="AM277" s="170"/>
      <c r="AN277" s="170"/>
      <c r="AO277" s="170"/>
      <c r="AP277" s="170"/>
      <c r="AQ277" s="170">
        <f t="shared" si="61"/>
        <v>-100</v>
      </c>
    </row>
    <row r="278" spans="1:43" x14ac:dyDescent="0.2">
      <c r="A278" s="190">
        <v>4</v>
      </c>
      <c r="B278" s="141" t="s">
        <v>466</v>
      </c>
      <c r="C278" s="148" t="str">
        <f t="shared" si="56"/>
        <v>40</v>
      </c>
      <c r="D278" s="148" t="str">
        <f t="shared" si="57"/>
        <v>55</v>
      </c>
      <c r="E278" s="148" t="str">
        <f t="shared" si="58"/>
        <v>510</v>
      </c>
      <c r="F278" s="141" t="str">
        <f t="shared" si="59"/>
        <v>5100.08</v>
      </c>
      <c r="G278" s="141" t="s">
        <v>105</v>
      </c>
      <c r="H278" s="163">
        <v>418</v>
      </c>
      <c r="I278" s="163">
        <v>418</v>
      </c>
      <c r="J278" s="163"/>
      <c r="K278" s="163"/>
      <c r="L278" s="163"/>
      <c r="M278" s="163">
        <v>693.78</v>
      </c>
      <c r="N278" s="139">
        <v>693.78</v>
      </c>
      <c r="O278" s="139"/>
      <c r="Q278" s="174">
        <v>755</v>
      </c>
      <c r="R278" s="174">
        <v>755</v>
      </c>
      <c r="S278" s="174"/>
      <c r="T278" s="174"/>
      <c r="U278" s="174"/>
      <c r="V278" s="174">
        <v>753.08</v>
      </c>
      <c r="W278" s="140">
        <v>753.08</v>
      </c>
      <c r="X278" s="140"/>
      <c r="Z278" s="172">
        <v>755</v>
      </c>
      <c r="AA278" s="172">
        <v>755</v>
      </c>
      <c r="AB278" s="172"/>
      <c r="AC278" s="172"/>
      <c r="AD278" s="172"/>
      <c r="AE278" s="172">
        <v>433.85</v>
      </c>
      <c r="AF278" s="172">
        <v>433.85</v>
      </c>
      <c r="AG278" s="172"/>
      <c r="AI278" s="168">
        <f>IFERROR(VLOOKUP(B278,[2]rptBudgetaryBudgetCrossOrganiza!$A$1:$M$744,4,FALSE),"0")</f>
        <v>755</v>
      </c>
      <c r="AJ278" s="168">
        <f>IFERROR(VLOOKUP(B278,[2]rptBudgetaryBudgetCrossOrganiza!$A$1:$M$744,6,FALSE),"0")</f>
        <v>755</v>
      </c>
      <c r="AK278" s="170">
        <f t="shared" si="60"/>
        <v>755</v>
      </c>
      <c r="AL278" s="170">
        <f>IFERROR(VLOOKUP(B278,[3]rptBudgetaryBudgetCrossOrganiza!$A$11516:$O$12569,13,FALSE),"0")</f>
        <v>203.73</v>
      </c>
      <c r="AM278" s="170"/>
      <c r="AN278" s="170"/>
      <c r="AO278" s="170"/>
      <c r="AP278" s="170"/>
      <c r="AQ278" s="170">
        <f t="shared" si="61"/>
        <v>-755</v>
      </c>
    </row>
    <row r="279" spans="1:43" x14ac:dyDescent="0.2">
      <c r="A279" s="190">
        <v>4</v>
      </c>
      <c r="B279" s="141" t="s">
        <v>467</v>
      </c>
      <c r="C279" s="148" t="str">
        <f t="shared" si="56"/>
        <v>40</v>
      </c>
      <c r="D279" s="148" t="str">
        <f t="shared" si="57"/>
        <v>55</v>
      </c>
      <c r="E279" s="148" t="str">
        <f t="shared" si="58"/>
        <v>510</v>
      </c>
      <c r="F279" s="141" t="str">
        <f t="shared" si="59"/>
        <v>5100.09</v>
      </c>
      <c r="G279" s="141" t="s">
        <v>106</v>
      </c>
      <c r="H279" s="163">
        <v>0</v>
      </c>
      <c r="I279" s="163">
        <v>0</v>
      </c>
      <c r="J279" s="163"/>
      <c r="K279" s="163"/>
      <c r="L279" s="163"/>
      <c r="M279" s="163">
        <v>0</v>
      </c>
      <c r="N279" s="139">
        <v>0</v>
      </c>
      <c r="O279" s="139"/>
      <c r="Q279" s="174">
        <v>0</v>
      </c>
      <c r="R279" s="174">
        <v>0</v>
      </c>
      <c r="S279" s="174"/>
      <c r="T279" s="174"/>
      <c r="U279" s="174"/>
      <c r="V279" s="174">
        <v>0</v>
      </c>
      <c r="W279" s="140">
        <v>0</v>
      </c>
      <c r="X279" s="140"/>
      <c r="Z279" s="172">
        <v>0</v>
      </c>
      <c r="AA279" s="172">
        <v>0</v>
      </c>
      <c r="AB279" s="172"/>
      <c r="AC279" s="172"/>
      <c r="AD279" s="172"/>
      <c r="AE279" s="172">
        <v>0</v>
      </c>
      <c r="AF279" s="172">
        <v>0</v>
      </c>
      <c r="AG279" s="172"/>
      <c r="AI279" s="168">
        <f>IFERROR(VLOOKUP(B279,[2]rptBudgetaryBudgetCrossOrganiza!$A$1:$M$744,4,FALSE),"0")</f>
        <v>0</v>
      </c>
      <c r="AJ279" s="168">
        <f>IFERROR(VLOOKUP(B279,[2]rptBudgetaryBudgetCrossOrganiza!$A$1:$M$744,6,FALSE),"0")</f>
        <v>0</v>
      </c>
      <c r="AK279" s="170">
        <f t="shared" si="60"/>
        <v>0</v>
      </c>
      <c r="AL279" s="170">
        <f>IFERROR(VLOOKUP(B279,[3]rptBudgetaryBudgetCrossOrganiza!$A$11516:$O$12569,13,FALSE),"0")</f>
        <v>0</v>
      </c>
      <c r="AM279" s="170"/>
      <c r="AN279" s="170"/>
      <c r="AO279" s="170"/>
      <c r="AP279" s="170"/>
      <c r="AQ279" s="170">
        <f t="shared" si="61"/>
        <v>0</v>
      </c>
    </row>
    <row r="280" spans="1:43" x14ac:dyDescent="0.2">
      <c r="A280" s="190">
        <v>4</v>
      </c>
      <c r="B280" s="141" t="s">
        <v>468</v>
      </c>
      <c r="C280" s="148" t="str">
        <f t="shared" si="56"/>
        <v>40</v>
      </c>
      <c r="D280" s="148" t="str">
        <f t="shared" si="57"/>
        <v>55</v>
      </c>
      <c r="E280" s="148" t="str">
        <f t="shared" si="58"/>
        <v>510</v>
      </c>
      <c r="F280" s="141" t="str">
        <f t="shared" si="59"/>
        <v>5100.10</v>
      </c>
      <c r="G280" s="141" t="s">
        <v>107</v>
      </c>
      <c r="H280" s="163">
        <v>0</v>
      </c>
      <c r="I280" s="163">
        <v>0</v>
      </c>
      <c r="J280" s="163"/>
      <c r="K280" s="163"/>
      <c r="L280" s="163"/>
      <c r="M280" s="163">
        <v>0</v>
      </c>
      <c r="N280" s="139">
        <v>0</v>
      </c>
      <c r="O280" s="139"/>
      <c r="Q280" s="174">
        <v>0</v>
      </c>
      <c r="R280" s="174">
        <v>0</v>
      </c>
      <c r="S280" s="174"/>
      <c r="T280" s="174"/>
      <c r="U280" s="174"/>
      <c r="V280" s="174">
        <v>0</v>
      </c>
      <c r="W280" s="140">
        <v>0</v>
      </c>
      <c r="X280" s="140"/>
      <c r="Z280" s="172">
        <v>0</v>
      </c>
      <c r="AA280" s="172">
        <v>0</v>
      </c>
      <c r="AB280" s="172"/>
      <c r="AC280" s="172"/>
      <c r="AD280" s="172"/>
      <c r="AE280" s="172">
        <v>62.5</v>
      </c>
      <c r="AF280" s="172">
        <v>62.5</v>
      </c>
      <c r="AG280" s="172"/>
      <c r="AI280" s="168">
        <f>IFERROR(VLOOKUP(B280,[2]rptBudgetaryBudgetCrossOrganiza!$A$1:$M$744,4,FALSE),"0")</f>
        <v>0</v>
      </c>
      <c r="AJ280" s="168">
        <f>IFERROR(VLOOKUP(B280,[2]rptBudgetaryBudgetCrossOrganiza!$A$1:$M$744,6,FALSE),"0")</f>
        <v>0</v>
      </c>
      <c r="AK280" s="170">
        <f t="shared" si="60"/>
        <v>0</v>
      </c>
      <c r="AL280" s="170">
        <f>IFERROR(VLOOKUP(B280,[3]rptBudgetaryBudgetCrossOrganiza!$A$11516:$O$12569,13,FALSE),"0")</f>
        <v>0</v>
      </c>
      <c r="AM280" s="170"/>
      <c r="AN280" s="170"/>
      <c r="AO280" s="170"/>
      <c r="AP280" s="170"/>
      <c r="AQ280" s="170">
        <f t="shared" si="61"/>
        <v>0</v>
      </c>
    </row>
    <row r="281" spans="1:43" x14ac:dyDescent="0.2">
      <c r="A281" s="190">
        <v>4</v>
      </c>
      <c r="B281" s="141" t="s">
        <v>469</v>
      </c>
      <c r="C281" s="148" t="str">
        <f t="shared" si="56"/>
        <v>40</v>
      </c>
      <c r="D281" s="148" t="str">
        <f t="shared" si="57"/>
        <v>55</v>
      </c>
      <c r="E281" s="148" t="str">
        <f t="shared" si="58"/>
        <v>510</v>
      </c>
      <c r="F281" s="141" t="str">
        <f t="shared" si="59"/>
        <v>5100.11</v>
      </c>
      <c r="G281" s="141" t="s">
        <v>108</v>
      </c>
      <c r="H281" s="163">
        <v>230</v>
      </c>
      <c r="I281" s="163">
        <v>230</v>
      </c>
      <c r="J281" s="163"/>
      <c r="K281" s="163"/>
      <c r="L281" s="163"/>
      <c r="M281" s="163">
        <v>226.13</v>
      </c>
      <c r="N281" s="139">
        <v>226.13</v>
      </c>
      <c r="O281" s="139"/>
      <c r="Q281" s="174">
        <v>265</v>
      </c>
      <c r="R281" s="174">
        <v>265</v>
      </c>
      <c r="S281" s="174"/>
      <c r="T281" s="174"/>
      <c r="U281" s="174"/>
      <c r="V281" s="174">
        <v>254.94</v>
      </c>
      <c r="W281" s="140">
        <v>254.94</v>
      </c>
      <c r="X281" s="140"/>
      <c r="Z281" s="172">
        <v>280</v>
      </c>
      <c r="AA281" s="172">
        <v>280</v>
      </c>
      <c r="AB281" s="172"/>
      <c r="AC281" s="172"/>
      <c r="AD281" s="172"/>
      <c r="AE281" s="172">
        <v>177.34</v>
      </c>
      <c r="AF281" s="172">
        <v>177.34</v>
      </c>
      <c r="AG281" s="172"/>
      <c r="AI281" s="168">
        <f>IFERROR(VLOOKUP(B281,[2]rptBudgetaryBudgetCrossOrganiza!$A$1:$M$744,4,FALSE),"0")</f>
        <v>280</v>
      </c>
      <c r="AJ281" s="168">
        <f>IFERROR(VLOOKUP(B281,[2]rptBudgetaryBudgetCrossOrganiza!$A$1:$M$744,6,FALSE),"0")</f>
        <v>280</v>
      </c>
      <c r="AK281" s="170">
        <f t="shared" si="60"/>
        <v>280</v>
      </c>
      <c r="AL281" s="170">
        <f>IFERROR(VLOOKUP(B281,[3]rptBudgetaryBudgetCrossOrganiza!$A$11516:$O$12569,13,FALSE),"0")</f>
        <v>65.48</v>
      </c>
      <c r="AM281" s="170"/>
      <c r="AN281" s="170"/>
      <c r="AO281" s="170"/>
      <c r="AP281" s="170"/>
      <c r="AQ281" s="170">
        <f t="shared" si="61"/>
        <v>-280</v>
      </c>
    </row>
    <row r="282" spans="1:43" x14ac:dyDescent="0.2">
      <c r="A282" s="190">
        <v>4</v>
      </c>
      <c r="B282" s="141" t="s">
        <v>470</v>
      </c>
      <c r="C282" s="148" t="str">
        <f t="shared" si="56"/>
        <v>40</v>
      </c>
      <c r="D282" s="148" t="str">
        <f t="shared" si="57"/>
        <v>55</v>
      </c>
      <c r="E282" s="148" t="str">
        <f t="shared" si="58"/>
        <v>510</v>
      </c>
      <c r="F282" s="141" t="str">
        <f t="shared" si="59"/>
        <v>5100.12</v>
      </c>
      <c r="G282" s="141" t="s">
        <v>109</v>
      </c>
      <c r="H282" s="163">
        <v>0</v>
      </c>
      <c r="I282" s="163">
        <v>0</v>
      </c>
      <c r="J282" s="163"/>
      <c r="K282" s="163"/>
      <c r="L282" s="163"/>
      <c r="M282" s="163">
        <v>0</v>
      </c>
      <c r="N282" s="139">
        <v>0</v>
      </c>
      <c r="O282" s="139"/>
      <c r="Q282" s="174">
        <v>0</v>
      </c>
      <c r="R282" s="174">
        <v>0</v>
      </c>
      <c r="S282" s="174"/>
      <c r="T282" s="174"/>
      <c r="U282" s="174"/>
      <c r="V282" s="174">
        <v>0</v>
      </c>
      <c r="W282" s="140">
        <v>0</v>
      </c>
      <c r="X282" s="140"/>
      <c r="Z282" s="172">
        <v>0</v>
      </c>
      <c r="AA282" s="172">
        <v>0</v>
      </c>
      <c r="AB282" s="172"/>
      <c r="AC282" s="172"/>
      <c r="AD282" s="172"/>
      <c r="AE282" s="172">
        <v>0</v>
      </c>
      <c r="AF282" s="172">
        <v>0</v>
      </c>
      <c r="AG282" s="172"/>
      <c r="AI282" s="168">
        <f>IFERROR(VLOOKUP(B282,[2]rptBudgetaryBudgetCrossOrganiza!$A$1:$M$744,4,FALSE),"0")</f>
        <v>0</v>
      </c>
      <c r="AJ282" s="168">
        <f>IFERROR(VLOOKUP(B282,[2]rptBudgetaryBudgetCrossOrganiza!$A$1:$M$744,6,FALSE),"0")</f>
        <v>0</v>
      </c>
      <c r="AK282" s="170">
        <f t="shared" si="60"/>
        <v>0</v>
      </c>
      <c r="AL282" s="170">
        <f>IFERROR(VLOOKUP(B282,[3]rptBudgetaryBudgetCrossOrganiza!$A$11516:$O$12569,13,FALSE),"0")</f>
        <v>0</v>
      </c>
      <c r="AM282" s="170"/>
      <c r="AN282" s="170"/>
      <c r="AO282" s="170"/>
      <c r="AP282" s="170"/>
      <c r="AQ282" s="170">
        <f t="shared" si="61"/>
        <v>0</v>
      </c>
    </row>
    <row r="283" spans="1:43" x14ac:dyDescent="0.2">
      <c r="A283" s="190">
        <v>4</v>
      </c>
      <c r="B283" s="141" t="s">
        <v>471</v>
      </c>
      <c r="C283" s="148" t="str">
        <f t="shared" si="56"/>
        <v>40</v>
      </c>
      <c r="D283" s="148" t="str">
        <f t="shared" si="57"/>
        <v>55</v>
      </c>
      <c r="E283" s="148" t="str">
        <f t="shared" si="58"/>
        <v>510</v>
      </c>
      <c r="F283" s="141" t="str">
        <f t="shared" si="59"/>
        <v>5100.13</v>
      </c>
      <c r="G283" s="141" t="s">
        <v>110</v>
      </c>
      <c r="H283" s="163">
        <v>0</v>
      </c>
      <c r="I283" s="163">
        <v>0</v>
      </c>
      <c r="J283" s="163"/>
      <c r="K283" s="163"/>
      <c r="L283" s="163"/>
      <c r="M283" s="163">
        <v>0</v>
      </c>
      <c r="N283" s="139">
        <v>0</v>
      </c>
      <c r="O283" s="139"/>
      <c r="Q283" s="174">
        <v>0</v>
      </c>
      <c r="R283" s="174">
        <v>0</v>
      </c>
      <c r="S283" s="174"/>
      <c r="T283" s="174"/>
      <c r="U283" s="174"/>
      <c r="V283" s="174">
        <v>0</v>
      </c>
      <c r="W283" s="140">
        <v>0</v>
      </c>
      <c r="X283" s="140"/>
      <c r="Z283" s="172">
        <v>0</v>
      </c>
      <c r="AA283" s="172">
        <v>0</v>
      </c>
      <c r="AB283" s="172"/>
      <c r="AC283" s="172"/>
      <c r="AD283" s="172"/>
      <c r="AE283" s="172">
        <v>0</v>
      </c>
      <c r="AF283" s="172">
        <v>0</v>
      </c>
      <c r="AG283" s="172"/>
      <c r="AI283" s="168">
        <f>IFERROR(VLOOKUP(B283,[2]rptBudgetaryBudgetCrossOrganiza!$A$1:$M$744,4,FALSE),"0")</f>
        <v>0</v>
      </c>
      <c r="AJ283" s="168">
        <f>IFERROR(VLOOKUP(B283,[2]rptBudgetaryBudgetCrossOrganiza!$A$1:$M$744,6,FALSE),"0")</f>
        <v>0</v>
      </c>
      <c r="AK283" s="170">
        <f t="shared" si="60"/>
        <v>0</v>
      </c>
      <c r="AL283" s="170">
        <f>IFERROR(VLOOKUP(B283,[3]rptBudgetaryBudgetCrossOrganiza!$A$11516:$O$12569,13,FALSE),"0")</f>
        <v>0</v>
      </c>
      <c r="AM283" s="170"/>
      <c r="AN283" s="170"/>
      <c r="AO283" s="170"/>
      <c r="AP283" s="170"/>
      <c r="AQ283" s="170">
        <f t="shared" si="61"/>
        <v>0</v>
      </c>
    </row>
    <row r="284" spans="1:43" x14ac:dyDescent="0.2">
      <c r="A284" s="190">
        <v>4</v>
      </c>
      <c r="B284" s="141" t="s">
        <v>472</v>
      </c>
      <c r="C284" s="148" t="str">
        <f t="shared" si="56"/>
        <v>40</v>
      </c>
      <c r="D284" s="148" t="str">
        <f t="shared" si="57"/>
        <v>55</v>
      </c>
      <c r="E284" s="148" t="str">
        <f t="shared" si="58"/>
        <v>510</v>
      </c>
      <c r="F284" s="141" t="str">
        <f t="shared" si="59"/>
        <v>5100.14</v>
      </c>
      <c r="G284" s="141" t="s">
        <v>111</v>
      </c>
      <c r="H284" s="163">
        <v>0</v>
      </c>
      <c r="I284" s="163">
        <v>0</v>
      </c>
      <c r="J284" s="163"/>
      <c r="K284" s="163"/>
      <c r="L284" s="163"/>
      <c r="M284" s="163">
        <v>0</v>
      </c>
      <c r="N284" s="139">
        <v>0</v>
      </c>
      <c r="O284" s="139"/>
      <c r="Q284" s="174">
        <v>0</v>
      </c>
      <c r="R284" s="174">
        <v>0</v>
      </c>
      <c r="S284" s="174"/>
      <c r="T284" s="174"/>
      <c r="U284" s="174"/>
      <c r="V284" s="174">
        <v>0</v>
      </c>
      <c r="W284" s="140">
        <v>0</v>
      </c>
      <c r="X284" s="140"/>
      <c r="Z284" s="172">
        <v>0</v>
      </c>
      <c r="AA284" s="172">
        <v>0</v>
      </c>
      <c r="AB284" s="172"/>
      <c r="AC284" s="172"/>
      <c r="AD284" s="172"/>
      <c r="AE284" s="172">
        <v>0</v>
      </c>
      <c r="AF284" s="172">
        <v>0</v>
      </c>
      <c r="AG284" s="172"/>
      <c r="AI284" s="168">
        <f>IFERROR(VLOOKUP(B284,[2]rptBudgetaryBudgetCrossOrganiza!$A$1:$M$744,4,FALSE),"0")</f>
        <v>0</v>
      </c>
      <c r="AJ284" s="168">
        <f>IFERROR(VLOOKUP(B284,[2]rptBudgetaryBudgetCrossOrganiza!$A$1:$M$744,6,FALSE),"0")</f>
        <v>0</v>
      </c>
      <c r="AK284" s="170">
        <f t="shared" si="60"/>
        <v>0</v>
      </c>
      <c r="AL284" s="170">
        <f>IFERROR(VLOOKUP(B284,[3]rptBudgetaryBudgetCrossOrganiza!$A$11516:$O$12569,13,FALSE),"0")</f>
        <v>0</v>
      </c>
      <c r="AM284" s="170"/>
      <c r="AN284" s="170"/>
      <c r="AO284" s="170"/>
      <c r="AP284" s="170"/>
      <c r="AQ284" s="170">
        <f t="shared" si="61"/>
        <v>0</v>
      </c>
    </row>
    <row r="285" spans="1:43" x14ac:dyDescent="0.2">
      <c r="A285" s="190">
        <v>4</v>
      </c>
      <c r="B285" s="141" t="s">
        <v>473</v>
      </c>
      <c r="C285" s="148" t="str">
        <f t="shared" si="56"/>
        <v>40</v>
      </c>
      <c r="D285" s="148" t="str">
        <f t="shared" si="57"/>
        <v>55</v>
      </c>
      <c r="E285" s="148" t="str">
        <f t="shared" si="58"/>
        <v>510</v>
      </c>
      <c r="F285" s="141" t="str">
        <f t="shared" si="59"/>
        <v>5100.15</v>
      </c>
      <c r="G285" s="141" t="s">
        <v>112</v>
      </c>
      <c r="H285" s="163">
        <v>0</v>
      </c>
      <c r="I285" s="163">
        <v>0</v>
      </c>
      <c r="J285" s="163"/>
      <c r="K285" s="163"/>
      <c r="L285" s="163"/>
      <c r="M285" s="163">
        <v>0</v>
      </c>
      <c r="N285" s="139">
        <v>0</v>
      </c>
      <c r="O285" s="139"/>
      <c r="Q285" s="174">
        <v>0</v>
      </c>
      <c r="R285" s="174">
        <v>0</v>
      </c>
      <c r="S285" s="174"/>
      <c r="T285" s="174"/>
      <c r="U285" s="174"/>
      <c r="V285" s="174">
        <v>0</v>
      </c>
      <c r="W285" s="140">
        <v>0</v>
      </c>
      <c r="X285" s="140"/>
      <c r="Z285" s="172">
        <v>0</v>
      </c>
      <c r="AA285" s="172">
        <v>0</v>
      </c>
      <c r="AB285" s="172"/>
      <c r="AC285" s="172"/>
      <c r="AD285" s="172"/>
      <c r="AE285" s="172">
        <v>0</v>
      </c>
      <c r="AF285" s="172">
        <v>0</v>
      </c>
      <c r="AG285" s="172"/>
      <c r="AI285" s="168">
        <f>IFERROR(VLOOKUP(B285,[2]rptBudgetaryBudgetCrossOrganiza!$A$1:$M$744,4,FALSE),"0")</f>
        <v>0</v>
      </c>
      <c r="AJ285" s="168">
        <f>IFERROR(VLOOKUP(B285,[2]rptBudgetaryBudgetCrossOrganiza!$A$1:$M$744,6,FALSE),"0")</f>
        <v>0</v>
      </c>
      <c r="AK285" s="170">
        <f t="shared" si="60"/>
        <v>0</v>
      </c>
      <c r="AL285" s="170">
        <f>IFERROR(VLOOKUP(B285,[3]rptBudgetaryBudgetCrossOrganiza!$A$11516:$O$12569,13,FALSE),"0")</f>
        <v>0</v>
      </c>
      <c r="AM285" s="170"/>
      <c r="AN285" s="170"/>
      <c r="AO285" s="170"/>
      <c r="AP285" s="170"/>
      <c r="AQ285" s="170">
        <f t="shared" si="61"/>
        <v>0</v>
      </c>
    </row>
    <row r="286" spans="1:43" x14ac:dyDescent="0.2">
      <c r="A286" s="190">
        <v>4</v>
      </c>
      <c r="B286" s="141" t="s">
        <v>474</v>
      </c>
      <c r="C286" s="148" t="str">
        <f t="shared" si="56"/>
        <v>40</v>
      </c>
      <c r="D286" s="148" t="str">
        <f t="shared" si="57"/>
        <v>55</v>
      </c>
      <c r="E286" s="148" t="str">
        <f t="shared" si="58"/>
        <v>510</v>
      </c>
      <c r="F286" s="141" t="str">
        <f t="shared" si="59"/>
        <v>5100.16</v>
      </c>
      <c r="G286" s="141" t="s">
        <v>113</v>
      </c>
      <c r="H286" s="163">
        <v>0</v>
      </c>
      <c r="I286" s="163">
        <v>0</v>
      </c>
      <c r="J286" s="163"/>
      <c r="K286" s="163"/>
      <c r="L286" s="163"/>
      <c r="M286" s="163">
        <v>0</v>
      </c>
      <c r="N286" s="139">
        <v>0</v>
      </c>
      <c r="O286" s="139"/>
      <c r="Q286" s="174">
        <v>0</v>
      </c>
      <c r="R286" s="174">
        <v>0</v>
      </c>
      <c r="S286" s="174"/>
      <c r="T286" s="174"/>
      <c r="U286" s="174"/>
      <c r="V286" s="174">
        <v>0</v>
      </c>
      <c r="W286" s="140">
        <v>0</v>
      </c>
      <c r="X286" s="140"/>
      <c r="Z286" s="172">
        <v>0</v>
      </c>
      <c r="AA286" s="172">
        <v>0</v>
      </c>
      <c r="AB286" s="172"/>
      <c r="AC286" s="172"/>
      <c r="AD286" s="172"/>
      <c r="AE286" s="172">
        <v>0</v>
      </c>
      <c r="AF286" s="172">
        <v>0</v>
      </c>
      <c r="AG286" s="172"/>
      <c r="AI286" s="168">
        <f>IFERROR(VLOOKUP(B286,[2]rptBudgetaryBudgetCrossOrganiza!$A$1:$M$744,4,FALSE),"0")</f>
        <v>0</v>
      </c>
      <c r="AJ286" s="168">
        <f>IFERROR(VLOOKUP(B286,[2]rptBudgetaryBudgetCrossOrganiza!$A$1:$M$744,6,FALSE),"0")</f>
        <v>0</v>
      </c>
      <c r="AK286" s="170">
        <f t="shared" si="60"/>
        <v>0</v>
      </c>
      <c r="AL286" s="170">
        <f>IFERROR(VLOOKUP(B286,[3]rptBudgetaryBudgetCrossOrganiza!$A$11516:$O$12569,13,FALSE),"0")</f>
        <v>0</v>
      </c>
      <c r="AM286" s="170"/>
      <c r="AN286" s="170"/>
      <c r="AO286" s="170"/>
      <c r="AP286" s="170"/>
      <c r="AQ286" s="170">
        <f t="shared" si="61"/>
        <v>0</v>
      </c>
    </row>
    <row r="287" spans="1:43" x14ac:dyDescent="0.2">
      <c r="A287" s="190">
        <v>4</v>
      </c>
      <c r="B287" s="141" t="s">
        <v>475</v>
      </c>
      <c r="C287" s="148" t="str">
        <f t="shared" si="56"/>
        <v>40</v>
      </c>
      <c r="D287" s="148" t="str">
        <f t="shared" si="57"/>
        <v>55</v>
      </c>
      <c r="E287" s="148" t="str">
        <f t="shared" si="58"/>
        <v>510</v>
      </c>
      <c r="F287" s="141" t="str">
        <f t="shared" si="59"/>
        <v>5100.17</v>
      </c>
      <c r="G287" s="141" t="s">
        <v>897</v>
      </c>
      <c r="H287" s="163">
        <v>2025</v>
      </c>
      <c r="I287" s="163">
        <v>2025</v>
      </c>
      <c r="J287" s="163"/>
      <c r="K287" s="163"/>
      <c r="L287" s="163"/>
      <c r="M287" s="163">
        <v>2023.75</v>
      </c>
      <c r="N287" s="139">
        <v>2023.75</v>
      </c>
      <c r="O287" s="139"/>
      <c r="Q287" s="174">
        <v>2025</v>
      </c>
      <c r="R287" s="174">
        <v>2025</v>
      </c>
      <c r="S287" s="174"/>
      <c r="T287" s="174"/>
      <c r="U287" s="174"/>
      <c r="V287" s="174">
        <v>2024.25</v>
      </c>
      <c r="W287" s="140">
        <v>2024.25</v>
      </c>
      <c r="X287" s="140"/>
      <c r="Z287" s="172">
        <v>2025</v>
      </c>
      <c r="AA287" s="172">
        <v>2025</v>
      </c>
      <c r="AB287" s="172"/>
      <c r="AC287" s="172"/>
      <c r="AD287" s="172"/>
      <c r="AE287" s="172">
        <v>2024.25</v>
      </c>
      <c r="AF287" s="172">
        <v>2024.25</v>
      </c>
      <c r="AG287" s="172"/>
      <c r="AI287" s="168">
        <f>IFERROR(VLOOKUP(B287,[2]rptBudgetaryBudgetCrossOrganiza!$A$1:$M$744,4,FALSE),"0")</f>
        <v>2025</v>
      </c>
      <c r="AJ287" s="168">
        <f>IFERROR(VLOOKUP(B287,[2]rptBudgetaryBudgetCrossOrganiza!$A$1:$M$744,6,FALSE),"0")</f>
        <v>2025</v>
      </c>
      <c r="AK287" s="170">
        <f t="shared" si="60"/>
        <v>2025</v>
      </c>
      <c r="AL287" s="170">
        <f>IFERROR(VLOOKUP(B287,[3]rptBudgetaryBudgetCrossOrganiza!$A$11516:$O$12569,13,FALSE),"0")</f>
        <v>506.25</v>
      </c>
      <c r="AM287" s="170"/>
      <c r="AN287" s="170"/>
      <c r="AO287" s="170"/>
      <c r="AP287" s="170"/>
      <c r="AQ287" s="170">
        <f t="shared" si="61"/>
        <v>-2025</v>
      </c>
    </row>
    <row r="288" spans="1:43" x14ac:dyDescent="0.2">
      <c r="A288" s="190">
        <v>4</v>
      </c>
      <c r="B288" s="141" t="s">
        <v>476</v>
      </c>
      <c r="C288" s="148" t="str">
        <f t="shared" si="56"/>
        <v>40</v>
      </c>
      <c r="D288" s="148" t="str">
        <f t="shared" si="57"/>
        <v>60</v>
      </c>
      <c r="E288" s="148" t="str">
        <f t="shared" si="58"/>
        <v>520</v>
      </c>
      <c r="F288" s="141" t="str">
        <f t="shared" si="59"/>
        <v>5000.01</v>
      </c>
      <c r="G288" s="141" t="s">
        <v>84</v>
      </c>
      <c r="H288" s="163">
        <v>18925</v>
      </c>
      <c r="I288" s="163">
        <v>18925</v>
      </c>
      <c r="J288" s="163"/>
      <c r="K288" s="163"/>
      <c r="L288" s="163"/>
      <c r="M288" s="163">
        <v>18898.78</v>
      </c>
      <c r="N288" s="139">
        <v>18898.78</v>
      </c>
      <c r="O288" s="139"/>
      <c r="Q288" s="174">
        <v>18015</v>
      </c>
      <c r="R288" s="174">
        <v>18015</v>
      </c>
      <c r="S288" s="174"/>
      <c r="T288" s="174"/>
      <c r="U288" s="174"/>
      <c r="V288" s="174">
        <v>17962.689999999999</v>
      </c>
      <c r="W288" s="140">
        <v>17962.689999999999</v>
      </c>
      <c r="X288" s="140"/>
      <c r="Z288" s="172">
        <v>0</v>
      </c>
      <c r="AA288" s="172">
        <v>0</v>
      </c>
      <c r="AB288" s="172"/>
      <c r="AC288" s="172"/>
      <c r="AD288" s="172"/>
      <c r="AE288" s="172">
        <v>18517.68</v>
      </c>
      <c r="AF288" s="172">
        <v>18517.68</v>
      </c>
      <c r="AG288" s="172"/>
      <c r="AI288" s="168">
        <f>IFERROR(VLOOKUP(B288,[2]rptBudgetaryBudgetCrossOrganiza!$A$1:$M$744,4,FALSE),"0")</f>
        <v>0</v>
      </c>
      <c r="AJ288" s="168">
        <f>IFERROR(VLOOKUP(B288,[2]rptBudgetaryBudgetCrossOrganiza!$A$1:$M$744,6,FALSE),"0")</f>
        <v>0</v>
      </c>
      <c r="AK288" s="170">
        <f t="shared" si="60"/>
        <v>0</v>
      </c>
      <c r="AL288" s="170">
        <f>IFERROR(VLOOKUP(B288,[3]rptBudgetaryBudgetCrossOrganiza!$A$11516:$O$12569,13,FALSE),"0")</f>
        <v>4791.8</v>
      </c>
      <c r="AM288" s="170"/>
      <c r="AN288" s="170"/>
      <c r="AO288" s="170"/>
      <c r="AP288" s="170"/>
      <c r="AQ288" s="170">
        <f t="shared" si="61"/>
        <v>0</v>
      </c>
    </row>
    <row r="289" spans="1:43" x14ac:dyDescent="0.2">
      <c r="A289" s="190">
        <v>4</v>
      </c>
      <c r="B289" s="141" t="s">
        <v>477</v>
      </c>
      <c r="C289" s="148" t="str">
        <f t="shared" si="56"/>
        <v>40</v>
      </c>
      <c r="D289" s="148" t="str">
        <f t="shared" si="57"/>
        <v>60</v>
      </c>
      <c r="E289" s="148" t="str">
        <f t="shared" si="58"/>
        <v>520</v>
      </c>
      <c r="F289" s="141" t="str">
        <f t="shared" si="59"/>
        <v>5000.02</v>
      </c>
      <c r="G289" s="141" t="s">
        <v>85</v>
      </c>
      <c r="H289" s="163">
        <v>0</v>
      </c>
      <c r="I289" s="163">
        <v>0</v>
      </c>
      <c r="J289" s="163"/>
      <c r="K289" s="163"/>
      <c r="L289" s="163"/>
      <c r="M289" s="163">
        <v>0</v>
      </c>
      <c r="N289" s="139">
        <v>0</v>
      </c>
      <c r="O289" s="139"/>
      <c r="Q289" s="174">
        <v>0</v>
      </c>
      <c r="R289" s="174">
        <v>0</v>
      </c>
      <c r="S289" s="174"/>
      <c r="T289" s="174"/>
      <c r="U289" s="174"/>
      <c r="V289" s="174">
        <v>0</v>
      </c>
      <c r="W289" s="140">
        <v>0</v>
      </c>
      <c r="X289" s="140"/>
      <c r="Z289" s="172">
        <v>0</v>
      </c>
      <c r="AA289" s="172">
        <v>0</v>
      </c>
      <c r="AB289" s="172"/>
      <c r="AC289" s="172"/>
      <c r="AD289" s="172"/>
      <c r="AE289" s="172">
        <v>0</v>
      </c>
      <c r="AF289" s="172">
        <v>0</v>
      </c>
      <c r="AG289" s="172"/>
      <c r="AI289" s="168">
        <f>IFERROR(VLOOKUP(B289,[2]rptBudgetaryBudgetCrossOrganiza!$A$1:$M$744,4,FALSE),"0")</f>
        <v>0</v>
      </c>
      <c r="AJ289" s="168">
        <f>IFERROR(VLOOKUP(B289,[2]rptBudgetaryBudgetCrossOrganiza!$A$1:$M$744,6,FALSE),"0")</f>
        <v>0</v>
      </c>
      <c r="AK289" s="170">
        <f t="shared" si="60"/>
        <v>0</v>
      </c>
      <c r="AL289" s="170">
        <f>IFERROR(VLOOKUP(B289,[3]rptBudgetaryBudgetCrossOrganiza!$A$11516:$O$12569,13,FALSE),"0")</f>
        <v>0</v>
      </c>
      <c r="AM289" s="170"/>
      <c r="AN289" s="170"/>
      <c r="AO289" s="170"/>
      <c r="AP289" s="170"/>
      <c r="AQ289" s="170">
        <f t="shared" si="61"/>
        <v>0</v>
      </c>
    </row>
    <row r="290" spans="1:43" x14ac:dyDescent="0.2">
      <c r="A290" s="190">
        <v>4</v>
      </c>
      <c r="B290" s="141" t="s">
        <v>478</v>
      </c>
      <c r="C290" s="148" t="str">
        <f t="shared" si="56"/>
        <v>40</v>
      </c>
      <c r="D290" s="148" t="str">
        <f t="shared" si="57"/>
        <v>60</v>
      </c>
      <c r="E290" s="148" t="str">
        <f t="shared" si="58"/>
        <v>520</v>
      </c>
      <c r="F290" s="141" t="str">
        <f t="shared" si="59"/>
        <v>5000.03</v>
      </c>
      <c r="G290" s="141" t="s">
        <v>86</v>
      </c>
      <c r="H290" s="163">
        <v>100</v>
      </c>
      <c r="I290" s="163">
        <v>100</v>
      </c>
      <c r="J290" s="163"/>
      <c r="K290" s="163"/>
      <c r="L290" s="163"/>
      <c r="M290" s="163">
        <v>221.55</v>
      </c>
      <c r="N290" s="139">
        <v>221.55</v>
      </c>
      <c r="O290" s="139"/>
      <c r="Q290" s="174">
        <v>100</v>
      </c>
      <c r="R290" s="174">
        <v>100</v>
      </c>
      <c r="S290" s="174"/>
      <c r="T290" s="174"/>
      <c r="U290" s="174"/>
      <c r="V290" s="174">
        <v>259.04000000000002</v>
      </c>
      <c r="W290" s="140">
        <v>259.04000000000002</v>
      </c>
      <c r="X290" s="140"/>
      <c r="Z290" s="172">
        <v>0</v>
      </c>
      <c r="AA290" s="172">
        <v>0</v>
      </c>
      <c r="AB290" s="172"/>
      <c r="AC290" s="172"/>
      <c r="AD290" s="172"/>
      <c r="AE290" s="172">
        <v>74.08</v>
      </c>
      <c r="AF290" s="172">
        <v>74.08</v>
      </c>
      <c r="AG290" s="172"/>
      <c r="AI290" s="168">
        <f>IFERROR(VLOOKUP(B290,[2]rptBudgetaryBudgetCrossOrganiza!$A$1:$M$744,4,FALSE),"0")</f>
        <v>0</v>
      </c>
      <c r="AJ290" s="168">
        <f>IFERROR(VLOOKUP(B290,[2]rptBudgetaryBudgetCrossOrganiza!$A$1:$M$744,6,FALSE),"0")</f>
        <v>0</v>
      </c>
      <c r="AK290" s="170">
        <f t="shared" si="60"/>
        <v>0</v>
      </c>
      <c r="AL290" s="170">
        <f>IFERROR(VLOOKUP(B290,[3]rptBudgetaryBudgetCrossOrganiza!$A$11516:$O$12569,13,FALSE),"0")</f>
        <v>0.39</v>
      </c>
      <c r="AM290" s="170"/>
      <c r="AN290" s="170"/>
      <c r="AO290" s="170"/>
      <c r="AP290" s="170"/>
      <c r="AQ290" s="170">
        <f t="shared" si="61"/>
        <v>0</v>
      </c>
    </row>
    <row r="291" spans="1:43" x14ac:dyDescent="0.2">
      <c r="A291" s="190">
        <v>4</v>
      </c>
      <c r="B291" s="141" t="s">
        <v>479</v>
      </c>
      <c r="C291" s="148" t="str">
        <f t="shared" si="56"/>
        <v>40</v>
      </c>
      <c r="D291" s="148" t="str">
        <f t="shared" si="57"/>
        <v>60</v>
      </c>
      <c r="E291" s="148" t="str">
        <f t="shared" si="58"/>
        <v>520</v>
      </c>
      <c r="F291" s="141" t="str">
        <f t="shared" si="59"/>
        <v>5000.04</v>
      </c>
      <c r="G291" s="141" t="s">
        <v>87</v>
      </c>
      <c r="H291" s="163">
        <v>0</v>
      </c>
      <c r="I291" s="163">
        <v>0</v>
      </c>
      <c r="J291" s="163"/>
      <c r="K291" s="163"/>
      <c r="L291" s="163"/>
      <c r="M291" s="163">
        <v>0</v>
      </c>
      <c r="N291" s="139">
        <v>0</v>
      </c>
      <c r="O291" s="139"/>
      <c r="Q291" s="174">
        <v>0</v>
      </c>
      <c r="R291" s="174">
        <v>0</v>
      </c>
      <c r="S291" s="174"/>
      <c r="T291" s="174"/>
      <c r="U291" s="174"/>
      <c r="V291" s="174">
        <v>0</v>
      </c>
      <c r="W291" s="140">
        <v>0</v>
      </c>
      <c r="X291" s="140"/>
      <c r="Z291" s="172">
        <v>0</v>
      </c>
      <c r="AA291" s="172">
        <v>0</v>
      </c>
      <c r="AB291" s="172"/>
      <c r="AC291" s="172"/>
      <c r="AD291" s="172"/>
      <c r="AE291" s="172">
        <v>0</v>
      </c>
      <c r="AF291" s="172">
        <v>0</v>
      </c>
      <c r="AG291" s="172"/>
      <c r="AI291" s="168">
        <f>IFERROR(VLOOKUP(B291,[2]rptBudgetaryBudgetCrossOrganiza!$A$1:$M$744,4,FALSE),"0")</f>
        <v>0</v>
      </c>
      <c r="AJ291" s="168">
        <f>IFERROR(VLOOKUP(B291,[2]rptBudgetaryBudgetCrossOrganiza!$A$1:$M$744,6,FALSE),"0")</f>
        <v>0</v>
      </c>
      <c r="AK291" s="170">
        <f t="shared" si="60"/>
        <v>0</v>
      </c>
      <c r="AL291" s="170">
        <f>IFERROR(VLOOKUP(B291,[3]rptBudgetaryBudgetCrossOrganiza!$A$11516:$O$12569,13,FALSE),"0")</f>
        <v>0</v>
      </c>
      <c r="AM291" s="170"/>
      <c r="AN291" s="170"/>
      <c r="AO291" s="170"/>
      <c r="AP291" s="170"/>
      <c r="AQ291" s="170">
        <f t="shared" si="61"/>
        <v>0</v>
      </c>
    </row>
    <row r="292" spans="1:43" x14ac:dyDescent="0.2">
      <c r="A292" s="190">
        <v>4</v>
      </c>
      <c r="B292" s="141" t="s">
        <v>480</v>
      </c>
      <c r="C292" s="148" t="str">
        <f t="shared" si="56"/>
        <v>40</v>
      </c>
      <c r="D292" s="148" t="str">
        <f t="shared" si="57"/>
        <v>60</v>
      </c>
      <c r="E292" s="148" t="str">
        <f t="shared" si="58"/>
        <v>520</v>
      </c>
      <c r="F292" s="141" t="str">
        <f t="shared" si="59"/>
        <v>5000.05</v>
      </c>
      <c r="G292" s="141" t="s">
        <v>88</v>
      </c>
      <c r="H292" s="163">
        <v>0</v>
      </c>
      <c r="I292" s="163">
        <v>0</v>
      </c>
      <c r="J292" s="163"/>
      <c r="K292" s="163"/>
      <c r="L292" s="163"/>
      <c r="M292" s="163">
        <v>0</v>
      </c>
      <c r="N292" s="139">
        <v>0</v>
      </c>
      <c r="O292" s="139"/>
      <c r="Q292" s="174">
        <v>0</v>
      </c>
      <c r="R292" s="174">
        <v>0</v>
      </c>
      <c r="S292" s="174"/>
      <c r="T292" s="174"/>
      <c r="U292" s="174"/>
      <c r="V292" s="174">
        <v>0</v>
      </c>
      <c r="W292" s="140">
        <v>0</v>
      </c>
      <c r="X292" s="140"/>
      <c r="Z292" s="172">
        <v>0</v>
      </c>
      <c r="AA292" s="172">
        <v>0</v>
      </c>
      <c r="AB292" s="172"/>
      <c r="AC292" s="172"/>
      <c r="AD292" s="172"/>
      <c r="AE292" s="172">
        <v>0</v>
      </c>
      <c r="AF292" s="172">
        <v>0</v>
      </c>
      <c r="AG292" s="172"/>
      <c r="AI292" s="168">
        <f>IFERROR(VLOOKUP(B292,[2]rptBudgetaryBudgetCrossOrganiza!$A$1:$M$744,4,FALSE),"0")</f>
        <v>0</v>
      </c>
      <c r="AJ292" s="168">
        <f>IFERROR(VLOOKUP(B292,[2]rptBudgetaryBudgetCrossOrganiza!$A$1:$M$744,6,FALSE),"0")</f>
        <v>0</v>
      </c>
      <c r="AK292" s="170">
        <f t="shared" si="60"/>
        <v>0</v>
      </c>
      <c r="AL292" s="170">
        <f>IFERROR(VLOOKUP(B292,[3]rptBudgetaryBudgetCrossOrganiza!$A$11516:$O$12569,13,FALSE),"0")</f>
        <v>0</v>
      </c>
      <c r="AM292" s="170"/>
      <c r="AN292" s="170"/>
      <c r="AO292" s="170"/>
      <c r="AP292" s="170"/>
      <c r="AQ292" s="170">
        <f t="shared" si="61"/>
        <v>0</v>
      </c>
    </row>
    <row r="293" spans="1:43" x14ac:dyDescent="0.2">
      <c r="A293" s="190">
        <v>4</v>
      </c>
      <c r="B293" s="141" t="s">
        <v>481</v>
      </c>
      <c r="C293" s="148" t="str">
        <f t="shared" si="56"/>
        <v>40</v>
      </c>
      <c r="D293" s="148" t="str">
        <f t="shared" si="57"/>
        <v>60</v>
      </c>
      <c r="E293" s="148" t="str">
        <f t="shared" si="58"/>
        <v>520</v>
      </c>
      <c r="F293" s="141" t="str">
        <f t="shared" si="59"/>
        <v>5000.06</v>
      </c>
      <c r="G293" s="141" t="s">
        <v>89</v>
      </c>
      <c r="H293" s="163">
        <v>0</v>
      </c>
      <c r="I293" s="163">
        <v>0</v>
      </c>
      <c r="J293" s="163"/>
      <c r="K293" s="163"/>
      <c r="L293" s="163"/>
      <c r="M293" s="163">
        <v>22.85</v>
      </c>
      <c r="N293" s="139">
        <v>22.85</v>
      </c>
      <c r="O293" s="139"/>
      <c r="Q293" s="174">
        <v>50</v>
      </c>
      <c r="R293" s="174">
        <v>50</v>
      </c>
      <c r="S293" s="174"/>
      <c r="T293" s="174"/>
      <c r="U293" s="174"/>
      <c r="V293" s="174">
        <v>0</v>
      </c>
      <c r="W293" s="140">
        <v>0</v>
      </c>
      <c r="X293" s="140"/>
      <c r="Z293" s="172">
        <v>0</v>
      </c>
      <c r="AA293" s="172">
        <v>0</v>
      </c>
      <c r="AB293" s="172"/>
      <c r="AC293" s="172"/>
      <c r="AD293" s="172"/>
      <c r="AE293" s="172">
        <v>0</v>
      </c>
      <c r="AF293" s="172">
        <v>0</v>
      </c>
      <c r="AG293" s="172"/>
      <c r="AI293" s="168">
        <f>IFERROR(VLOOKUP(B293,[2]rptBudgetaryBudgetCrossOrganiza!$A$1:$M$744,4,FALSE),"0")</f>
        <v>0</v>
      </c>
      <c r="AJ293" s="168">
        <f>IFERROR(VLOOKUP(B293,[2]rptBudgetaryBudgetCrossOrganiza!$A$1:$M$744,6,FALSE),"0")</f>
        <v>0</v>
      </c>
      <c r="AK293" s="170">
        <f t="shared" si="60"/>
        <v>0</v>
      </c>
      <c r="AL293" s="170">
        <f>IFERROR(VLOOKUP(B293,[3]rptBudgetaryBudgetCrossOrganiza!$A$11516:$O$12569,13,FALSE),"0")</f>
        <v>0</v>
      </c>
      <c r="AM293" s="170"/>
      <c r="AN293" s="170"/>
      <c r="AO293" s="170"/>
      <c r="AP293" s="170"/>
      <c r="AQ293" s="170">
        <f t="shared" si="61"/>
        <v>0</v>
      </c>
    </row>
    <row r="294" spans="1:43" x14ac:dyDescent="0.2">
      <c r="A294" s="190">
        <v>4</v>
      </c>
      <c r="B294" s="141" t="s">
        <v>482</v>
      </c>
      <c r="C294" s="148" t="str">
        <f t="shared" si="56"/>
        <v>40</v>
      </c>
      <c r="D294" s="148" t="str">
        <f t="shared" si="57"/>
        <v>60</v>
      </c>
      <c r="E294" s="148" t="str">
        <f t="shared" si="58"/>
        <v>520</v>
      </c>
      <c r="F294" s="141" t="str">
        <f t="shared" si="59"/>
        <v>5000.07</v>
      </c>
      <c r="G294" s="141" t="s">
        <v>90</v>
      </c>
      <c r="H294" s="163">
        <v>0</v>
      </c>
      <c r="I294" s="163">
        <v>0</v>
      </c>
      <c r="J294" s="163"/>
      <c r="K294" s="163"/>
      <c r="L294" s="163"/>
      <c r="M294" s="163">
        <v>0</v>
      </c>
      <c r="N294" s="139">
        <v>0</v>
      </c>
      <c r="O294" s="139"/>
      <c r="Q294" s="174">
        <v>0</v>
      </c>
      <c r="R294" s="174">
        <v>0</v>
      </c>
      <c r="S294" s="174"/>
      <c r="T294" s="174"/>
      <c r="U294" s="174"/>
      <c r="V294" s="174">
        <v>0</v>
      </c>
      <c r="W294" s="140">
        <v>0</v>
      </c>
      <c r="X294" s="140"/>
      <c r="Z294" s="172">
        <v>0</v>
      </c>
      <c r="AA294" s="172">
        <v>0</v>
      </c>
      <c r="AB294" s="172"/>
      <c r="AC294" s="172"/>
      <c r="AD294" s="172"/>
      <c r="AE294" s="172">
        <v>0</v>
      </c>
      <c r="AF294" s="172">
        <v>0</v>
      </c>
      <c r="AG294" s="172"/>
      <c r="AI294" s="168">
        <f>IFERROR(VLOOKUP(B294,[2]rptBudgetaryBudgetCrossOrganiza!$A$1:$M$744,4,FALSE),"0")</f>
        <v>0</v>
      </c>
      <c r="AJ294" s="168">
        <f>IFERROR(VLOOKUP(B294,[2]rptBudgetaryBudgetCrossOrganiza!$A$1:$M$744,6,FALSE),"0")</f>
        <v>0</v>
      </c>
      <c r="AK294" s="170">
        <f t="shared" si="60"/>
        <v>0</v>
      </c>
      <c r="AL294" s="170">
        <f>IFERROR(VLOOKUP(B294,[3]rptBudgetaryBudgetCrossOrganiza!$A$11516:$O$12569,13,FALSE),"0")</f>
        <v>0</v>
      </c>
      <c r="AM294" s="170"/>
      <c r="AN294" s="170"/>
      <c r="AO294" s="170"/>
      <c r="AP294" s="170"/>
      <c r="AQ294" s="170">
        <f t="shared" si="61"/>
        <v>0</v>
      </c>
    </row>
    <row r="295" spans="1:43" x14ac:dyDescent="0.2">
      <c r="A295" s="190">
        <v>4</v>
      </c>
      <c r="B295" s="141" t="s">
        <v>483</v>
      </c>
      <c r="C295" s="148" t="str">
        <f t="shared" si="56"/>
        <v>40</v>
      </c>
      <c r="D295" s="148" t="str">
        <f t="shared" si="57"/>
        <v>60</v>
      </c>
      <c r="E295" s="148" t="str">
        <f t="shared" si="58"/>
        <v>520</v>
      </c>
      <c r="F295" s="141" t="str">
        <f t="shared" si="59"/>
        <v>5000.08</v>
      </c>
      <c r="G295" s="141" t="s">
        <v>91</v>
      </c>
      <c r="H295" s="163">
        <v>310</v>
      </c>
      <c r="I295" s="163">
        <v>310</v>
      </c>
      <c r="J295" s="163"/>
      <c r="K295" s="163"/>
      <c r="L295" s="163"/>
      <c r="M295" s="163">
        <v>201.31</v>
      </c>
      <c r="N295" s="139">
        <v>201.31</v>
      </c>
      <c r="O295" s="139"/>
      <c r="Q295" s="174">
        <v>210</v>
      </c>
      <c r="R295" s="174">
        <v>210</v>
      </c>
      <c r="S295" s="174"/>
      <c r="T295" s="174"/>
      <c r="U295" s="174"/>
      <c r="V295" s="174">
        <v>205.33</v>
      </c>
      <c r="W295" s="140">
        <v>205.33</v>
      </c>
      <c r="X295" s="140"/>
      <c r="Z295" s="172">
        <v>0</v>
      </c>
      <c r="AA295" s="172">
        <v>0</v>
      </c>
      <c r="AB295" s="172"/>
      <c r="AC295" s="172"/>
      <c r="AD295" s="172"/>
      <c r="AE295" s="172">
        <v>171.91</v>
      </c>
      <c r="AF295" s="172">
        <v>171.91</v>
      </c>
      <c r="AG295" s="172"/>
      <c r="AI295" s="168">
        <f>IFERROR(VLOOKUP(B295,[2]rptBudgetaryBudgetCrossOrganiza!$A$1:$M$744,4,FALSE),"0")</f>
        <v>0</v>
      </c>
      <c r="AJ295" s="168">
        <f>IFERROR(VLOOKUP(B295,[2]rptBudgetaryBudgetCrossOrganiza!$A$1:$M$744,6,FALSE),"0")</f>
        <v>0</v>
      </c>
      <c r="AK295" s="170">
        <f t="shared" si="60"/>
        <v>0</v>
      </c>
      <c r="AL295" s="170">
        <f>IFERROR(VLOOKUP(B295,[3]rptBudgetaryBudgetCrossOrganiza!$A$11516:$O$12569,13,FALSE),"0")</f>
        <v>0</v>
      </c>
      <c r="AM295" s="170"/>
      <c r="AN295" s="170"/>
      <c r="AO295" s="170"/>
      <c r="AP295" s="170"/>
      <c r="AQ295" s="170">
        <f t="shared" si="61"/>
        <v>0</v>
      </c>
    </row>
    <row r="296" spans="1:43" x14ac:dyDescent="0.2">
      <c r="A296" s="190">
        <v>4</v>
      </c>
      <c r="B296" s="141" t="s">
        <v>484</v>
      </c>
      <c r="C296" s="148" t="str">
        <f t="shared" si="56"/>
        <v>40</v>
      </c>
      <c r="D296" s="148" t="str">
        <f t="shared" si="57"/>
        <v>60</v>
      </c>
      <c r="E296" s="148" t="str">
        <f t="shared" si="58"/>
        <v>520</v>
      </c>
      <c r="F296" s="141" t="str">
        <f t="shared" si="59"/>
        <v>5000.09</v>
      </c>
      <c r="G296" s="141" t="s">
        <v>92</v>
      </c>
      <c r="H296" s="163">
        <v>0</v>
      </c>
      <c r="I296" s="163">
        <v>0</v>
      </c>
      <c r="J296" s="163"/>
      <c r="K296" s="163"/>
      <c r="L296" s="163"/>
      <c r="M296" s="163">
        <v>0</v>
      </c>
      <c r="N296" s="139">
        <v>0</v>
      </c>
      <c r="O296" s="139"/>
      <c r="Q296" s="174">
        <v>0</v>
      </c>
      <c r="R296" s="174">
        <v>0</v>
      </c>
      <c r="S296" s="174"/>
      <c r="T296" s="174"/>
      <c r="U296" s="174"/>
      <c r="V296" s="174">
        <v>0</v>
      </c>
      <c r="W296" s="140">
        <v>0</v>
      </c>
      <c r="X296" s="140"/>
      <c r="Z296" s="172">
        <v>0</v>
      </c>
      <c r="AA296" s="172">
        <v>0</v>
      </c>
      <c r="AB296" s="172"/>
      <c r="AC296" s="172"/>
      <c r="AD296" s="172"/>
      <c r="AE296" s="172">
        <v>0</v>
      </c>
      <c r="AF296" s="172">
        <v>0</v>
      </c>
      <c r="AG296" s="172"/>
      <c r="AI296" s="168">
        <f>IFERROR(VLOOKUP(B296,[2]rptBudgetaryBudgetCrossOrganiza!$A$1:$M$744,4,FALSE),"0")</f>
        <v>0</v>
      </c>
      <c r="AJ296" s="168">
        <f>IFERROR(VLOOKUP(B296,[2]rptBudgetaryBudgetCrossOrganiza!$A$1:$M$744,6,FALSE),"0")</f>
        <v>0</v>
      </c>
      <c r="AK296" s="170">
        <f t="shared" si="60"/>
        <v>0</v>
      </c>
      <c r="AL296" s="170">
        <f>IFERROR(VLOOKUP(B296,[3]rptBudgetaryBudgetCrossOrganiza!$A$11516:$O$12569,13,FALSE),"0")</f>
        <v>0</v>
      </c>
      <c r="AM296" s="170"/>
      <c r="AN296" s="170"/>
      <c r="AO296" s="170"/>
      <c r="AP296" s="170"/>
      <c r="AQ296" s="170">
        <f t="shared" si="61"/>
        <v>0</v>
      </c>
    </row>
    <row r="297" spans="1:43" x14ac:dyDescent="0.2">
      <c r="A297" s="190">
        <v>4</v>
      </c>
      <c r="B297" s="141" t="s">
        <v>485</v>
      </c>
      <c r="C297" s="148" t="str">
        <f t="shared" si="56"/>
        <v>40</v>
      </c>
      <c r="D297" s="148" t="str">
        <f t="shared" si="57"/>
        <v>60</v>
      </c>
      <c r="E297" s="148" t="str">
        <f t="shared" si="58"/>
        <v>520</v>
      </c>
      <c r="F297" s="141" t="str">
        <f t="shared" si="59"/>
        <v>5000.10</v>
      </c>
      <c r="G297" s="141" t="s">
        <v>93</v>
      </c>
      <c r="H297" s="163">
        <v>0</v>
      </c>
      <c r="I297" s="163">
        <v>0</v>
      </c>
      <c r="J297" s="163"/>
      <c r="K297" s="163"/>
      <c r="L297" s="163"/>
      <c r="M297" s="163">
        <v>0</v>
      </c>
      <c r="N297" s="139">
        <v>0</v>
      </c>
      <c r="O297" s="139"/>
      <c r="Q297" s="174">
        <v>0</v>
      </c>
      <c r="R297" s="174">
        <v>0</v>
      </c>
      <c r="S297" s="174"/>
      <c r="T297" s="174"/>
      <c r="U297" s="174"/>
      <c r="V297" s="174">
        <v>0</v>
      </c>
      <c r="W297" s="140">
        <v>0</v>
      </c>
      <c r="X297" s="140"/>
      <c r="Z297" s="172">
        <v>0</v>
      </c>
      <c r="AA297" s="172">
        <v>0</v>
      </c>
      <c r="AB297" s="172"/>
      <c r="AC297" s="172"/>
      <c r="AD297" s="172"/>
      <c r="AE297" s="172">
        <v>0</v>
      </c>
      <c r="AF297" s="172">
        <v>0</v>
      </c>
      <c r="AG297" s="172"/>
      <c r="AI297" s="168">
        <f>IFERROR(VLOOKUP(B297,[2]rptBudgetaryBudgetCrossOrganiza!$A$1:$M$744,4,FALSE),"0")</f>
        <v>0</v>
      </c>
      <c r="AJ297" s="168">
        <f>IFERROR(VLOOKUP(B297,[2]rptBudgetaryBudgetCrossOrganiza!$A$1:$M$744,6,FALSE),"0")</f>
        <v>0</v>
      </c>
      <c r="AK297" s="170">
        <f t="shared" si="60"/>
        <v>0</v>
      </c>
      <c r="AL297" s="170">
        <f>IFERROR(VLOOKUP(B297,[3]rptBudgetaryBudgetCrossOrganiza!$A$11516:$O$12569,13,FALSE),"0")</f>
        <v>0</v>
      </c>
      <c r="AM297" s="170"/>
      <c r="AN297" s="170"/>
      <c r="AO297" s="170"/>
      <c r="AP297" s="170"/>
      <c r="AQ297" s="170">
        <f t="shared" si="61"/>
        <v>0</v>
      </c>
    </row>
    <row r="298" spans="1:43" x14ac:dyDescent="0.2">
      <c r="A298" s="190">
        <v>4</v>
      </c>
      <c r="B298" s="141" t="s">
        <v>486</v>
      </c>
      <c r="C298" s="148" t="str">
        <f t="shared" si="56"/>
        <v>40</v>
      </c>
      <c r="D298" s="148" t="str">
        <f t="shared" si="57"/>
        <v>60</v>
      </c>
      <c r="E298" s="148" t="str">
        <f t="shared" si="58"/>
        <v>520</v>
      </c>
      <c r="F298" s="141" t="str">
        <f t="shared" si="59"/>
        <v>5000.11</v>
      </c>
      <c r="G298" s="141" t="s">
        <v>94</v>
      </c>
      <c r="H298" s="163">
        <v>0</v>
      </c>
      <c r="I298" s="163">
        <v>0</v>
      </c>
      <c r="J298" s="163"/>
      <c r="K298" s="163"/>
      <c r="L298" s="163"/>
      <c r="M298" s="163">
        <v>0</v>
      </c>
      <c r="N298" s="139">
        <v>0</v>
      </c>
      <c r="O298" s="139"/>
      <c r="Q298" s="174">
        <v>0</v>
      </c>
      <c r="R298" s="174">
        <v>0</v>
      </c>
      <c r="S298" s="174"/>
      <c r="T298" s="174"/>
      <c r="U298" s="174"/>
      <c r="V298" s="174">
        <v>0</v>
      </c>
      <c r="W298" s="140">
        <v>0</v>
      </c>
      <c r="X298" s="140"/>
      <c r="Z298" s="172">
        <v>0</v>
      </c>
      <c r="AA298" s="172">
        <v>0</v>
      </c>
      <c r="AB298" s="172"/>
      <c r="AC298" s="172"/>
      <c r="AD298" s="172"/>
      <c r="AE298" s="172">
        <v>0</v>
      </c>
      <c r="AF298" s="172">
        <v>0</v>
      </c>
      <c r="AG298" s="172"/>
      <c r="AI298" s="168">
        <f>IFERROR(VLOOKUP(B298,[2]rptBudgetaryBudgetCrossOrganiza!$A$1:$M$744,4,FALSE),"0")</f>
        <v>0</v>
      </c>
      <c r="AJ298" s="168">
        <f>IFERROR(VLOOKUP(B298,[2]rptBudgetaryBudgetCrossOrganiza!$A$1:$M$744,6,FALSE),"0")</f>
        <v>0</v>
      </c>
      <c r="AK298" s="170">
        <f t="shared" si="60"/>
        <v>0</v>
      </c>
      <c r="AL298" s="170">
        <f>IFERROR(VLOOKUP(B298,[3]rptBudgetaryBudgetCrossOrganiza!$A$11516:$O$12569,13,FALSE),"0")</f>
        <v>0</v>
      </c>
      <c r="AM298" s="170"/>
      <c r="AN298" s="170"/>
      <c r="AO298" s="170"/>
      <c r="AP298" s="170"/>
      <c r="AQ298" s="170">
        <f t="shared" si="61"/>
        <v>0</v>
      </c>
    </row>
    <row r="299" spans="1:43" x14ac:dyDescent="0.2">
      <c r="A299" s="190">
        <v>4</v>
      </c>
      <c r="B299" s="141" t="s">
        <v>487</v>
      </c>
      <c r="C299" s="148" t="str">
        <f t="shared" si="56"/>
        <v>40</v>
      </c>
      <c r="D299" s="148" t="str">
        <f t="shared" si="57"/>
        <v>60</v>
      </c>
      <c r="E299" s="148" t="str">
        <f t="shared" si="58"/>
        <v>520</v>
      </c>
      <c r="F299" s="141" t="str">
        <f t="shared" si="59"/>
        <v>5000.12</v>
      </c>
      <c r="G299" s="141" t="s">
        <v>95</v>
      </c>
      <c r="H299" s="163">
        <v>0</v>
      </c>
      <c r="I299" s="163">
        <v>0</v>
      </c>
      <c r="J299" s="163"/>
      <c r="K299" s="163"/>
      <c r="L299" s="163"/>
      <c r="M299" s="163">
        <v>0</v>
      </c>
      <c r="N299" s="139">
        <v>0</v>
      </c>
      <c r="O299" s="139"/>
      <c r="Q299" s="174">
        <v>0</v>
      </c>
      <c r="R299" s="174">
        <v>0</v>
      </c>
      <c r="S299" s="174"/>
      <c r="T299" s="174"/>
      <c r="U299" s="174"/>
      <c r="V299" s="174">
        <v>0</v>
      </c>
      <c r="W299" s="140">
        <v>0</v>
      </c>
      <c r="X299" s="140"/>
      <c r="Z299" s="172">
        <v>0</v>
      </c>
      <c r="AA299" s="172">
        <v>0</v>
      </c>
      <c r="AB299" s="172"/>
      <c r="AC299" s="172"/>
      <c r="AD299" s="172"/>
      <c r="AE299" s="172">
        <v>0</v>
      </c>
      <c r="AF299" s="172">
        <v>0</v>
      </c>
      <c r="AG299" s="172"/>
      <c r="AI299" s="168">
        <f>IFERROR(VLOOKUP(B299,[2]rptBudgetaryBudgetCrossOrganiza!$A$1:$M$744,4,FALSE),"0")</f>
        <v>0</v>
      </c>
      <c r="AJ299" s="168">
        <f>IFERROR(VLOOKUP(B299,[2]rptBudgetaryBudgetCrossOrganiza!$A$1:$M$744,6,FALSE),"0")</f>
        <v>0</v>
      </c>
      <c r="AK299" s="170">
        <f t="shared" si="60"/>
        <v>0</v>
      </c>
      <c r="AL299" s="170">
        <f>IFERROR(VLOOKUP(B299,[3]rptBudgetaryBudgetCrossOrganiza!$A$11516:$O$12569,13,FALSE),"0")</f>
        <v>0</v>
      </c>
      <c r="AM299" s="170"/>
      <c r="AN299" s="170"/>
      <c r="AO299" s="170"/>
      <c r="AP299" s="170"/>
      <c r="AQ299" s="170">
        <f t="shared" si="61"/>
        <v>0</v>
      </c>
    </row>
    <row r="300" spans="1:43" x14ac:dyDescent="0.2">
      <c r="A300" s="190">
        <v>4</v>
      </c>
      <c r="B300" s="141" t="s">
        <v>488</v>
      </c>
      <c r="C300" s="148" t="str">
        <f t="shared" si="56"/>
        <v>40</v>
      </c>
      <c r="D300" s="148" t="str">
        <f t="shared" si="57"/>
        <v>60</v>
      </c>
      <c r="E300" s="148" t="str">
        <f t="shared" si="58"/>
        <v>520</v>
      </c>
      <c r="F300" s="141" t="str">
        <f t="shared" si="59"/>
        <v>5000.99</v>
      </c>
      <c r="G300" s="141" t="s">
        <v>96</v>
      </c>
      <c r="H300" s="163">
        <v>0</v>
      </c>
      <c r="I300" s="163">
        <v>0</v>
      </c>
      <c r="J300" s="163"/>
      <c r="K300" s="163"/>
      <c r="L300" s="163"/>
      <c r="M300" s="163">
        <v>0</v>
      </c>
      <c r="N300" s="139">
        <v>0</v>
      </c>
      <c r="O300" s="139"/>
      <c r="Q300" s="174">
        <v>0</v>
      </c>
      <c r="R300" s="174">
        <v>0</v>
      </c>
      <c r="S300" s="174"/>
      <c r="T300" s="174"/>
      <c r="U300" s="174"/>
      <c r="V300" s="174">
        <v>0</v>
      </c>
      <c r="W300" s="140">
        <v>0</v>
      </c>
      <c r="X300" s="140"/>
      <c r="Z300" s="172">
        <v>0</v>
      </c>
      <c r="AA300" s="172">
        <v>0</v>
      </c>
      <c r="AB300" s="172"/>
      <c r="AC300" s="172"/>
      <c r="AD300" s="172"/>
      <c r="AE300" s="172">
        <v>0</v>
      </c>
      <c r="AF300" s="172">
        <v>0</v>
      </c>
      <c r="AG300" s="172"/>
      <c r="AI300" s="168">
        <f>IFERROR(VLOOKUP(B300,[2]rptBudgetaryBudgetCrossOrganiza!$A$1:$M$744,4,FALSE),"0")</f>
        <v>0</v>
      </c>
      <c r="AJ300" s="168">
        <f>IFERROR(VLOOKUP(B300,[2]rptBudgetaryBudgetCrossOrganiza!$A$1:$M$744,6,FALSE),"0")</f>
        <v>0</v>
      </c>
      <c r="AK300" s="170">
        <f t="shared" si="60"/>
        <v>0</v>
      </c>
      <c r="AL300" s="170">
        <f>IFERROR(VLOOKUP(B300,[3]rptBudgetaryBudgetCrossOrganiza!$A$11516:$O$12569,13,FALSE),"0")</f>
        <v>0</v>
      </c>
      <c r="AM300" s="170"/>
      <c r="AN300" s="170"/>
      <c r="AO300" s="170"/>
      <c r="AP300" s="170"/>
      <c r="AQ300" s="170">
        <f t="shared" si="61"/>
        <v>0</v>
      </c>
    </row>
    <row r="301" spans="1:43" x14ac:dyDescent="0.2">
      <c r="A301" s="190">
        <v>4</v>
      </c>
      <c r="B301" s="141" t="s">
        <v>489</v>
      </c>
      <c r="C301" s="148" t="str">
        <f t="shared" si="56"/>
        <v>40</v>
      </c>
      <c r="D301" s="148" t="str">
        <f t="shared" si="57"/>
        <v>60</v>
      </c>
      <c r="E301" s="148" t="str">
        <f t="shared" si="58"/>
        <v>520</v>
      </c>
      <c r="F301" s="141" t="str">
        <f t="shared" si="59"/>
        <v>5100.00</v>
      </c>
      <c r="G301" s="141" t="s">
        <v>97</v>
      </c>
      <c r="H301" s="163">
        <v>3245</v>
      </c>
      <c r="I301" s="163">
        <v>3245</v>
      </c>
      <c r="J301" s="163"/>
      <c r="K301" s="163"/>
      <c r="L301" s="163"/>
      <c r="M301" s="163">
        <v>2966.67</v>
      </c>
      <c r="N301" s="139">
        <v>2966.67</v>
      </c>
      <c r="O301" s="139"/>
      <c r="Q301" s="174">
        <v>3385</v>
      </c>
      <c r="R301" s="174">
        <v>3385</v>
      </c>
      <c r="S301" s="174"/>
      <c r="T301" s="174"/>
      <c r="U301" s="174"/>
      <c r="V301" s="174">
        <v>3362.5</v>
      </c>
      <c r="W301" s="140">
        <v>3362.5</v>
      </c>
      <c r="X301" s="140"/>
      <c r="Z301" s="172">
        <v>0</v>
      </c>
      <c r="AA301" s="172">
        <v>0</v>
      </c>
      <c r="AB301" s="172"/>
      <c r="AC301" s="172"/>
      <c r="AD301" s="172"/>
      <c r="AE301" s="172">
        <v>3623.01</v>
      </c>
      <c r="AF301" s="172">
        <v>3623.01</v>
      </c>
      <c r="AG301" s="172"/>
      <c r="AI301" s="168">
        <f>IFERROR(VLOOKUP(B301,[2]rptBudgetaryBudgetCrossOrganiza!$A$1:$M$744,4,FALSE),"0")</f>
        <v>0</v>
      </c>
      <c r="AJ301" s="168">
        <f>IFERROR(VLOOKUP(B301,[2]rptBudgetaryBudgetCrossOrganiza!$A$1:$M$744,6,FALSE),"0")</f>
        <v>0</v>
      </c>
      <c r="AK301" s="170">
        <f t="shared" si="60"/>
        <v>0</v>
      </c>
      <c r="AL301" s="170">
        <f>IFERROR(VLOOKUP(B301,[3]rptBudgetaryBudgetCrossOrganiza!$A$11516:$O$12569,13,FALSE),"0")</f>
        <v>1001.7</v>
      </c>
      <c r="AM301" s="170"/>
      <c r="AN301" s="170"/>
      <c r="AO301" s="170"/>
      <c r="AP301" s="170"/>
      <c r="AQ301" s="170">
        <f t="shared" si="61"/>
        <v>0</v>
      </c>
    </row>
    <row r="302" spans="1:43" x14ac:dyDescent="0.2">
      <c r="A302" s="190">
        <v>4</v>
      </c>
      <c r="B302" s="141" t="s">
        <v>490</v>
      </c>
      <c r="C302" s="148" t="str">
        <f t="shared" si="56"/>
        <v>40</v>
      </c>
      <c r="D302" s="148" t="str">
        <f t="shared" si="57"/>
        <v>60</v>
      </c>
      <c r="E302" s="148" t="str">
        <f t="shared" si="58"/>
        <v>520</v>
      </c>
      <c r="F302" s="141" t="str">
        <f t="shared" si="59"/>
        <v>5100.01</v>
      </c>
      <c r="G302" s="141" t="s">
        <v>98</v>
      </c>
      <c r="H302" s="163">
        <v>2390</v>
      </c>
      <c r="I302" s="163">
        <v>2390</v>
      </c>
      <c r="J302" s="163"/>
      <c r="K302" s="163"/>
      <c r="L302" s="163"/>
      <c r="M302" s="163">
        <v>2133.85</v>
      </c>
      <c r="N302" s="139">
        <v>2133.85</v>
      </c>
      <c r="O302" s="139"/>
      <c r="Q302" s="174">
        <v>2205</v>
      </c>
      <c r="R302" s="174">
        <v>2205</v>
      </c>
      <c r="S302" s="174"/>
      <c r="T302" s="174"/>
      <c r="U302" s="174"/>
      <c r="V302" s="174">
        <v>2186.29</v>
      </c>
      <c r="W302" s="140">
        <v>2186.29</v>
      </c>
      <c r="X302" s="140"/>
      <c r="Z302" s="172">
        <v>0</v>
      </c>
      <c r="AA302" s="172">
        <v>0</v>
      </c>
      <c r="AB302" s="172"/>
      <c r="AC302" s="172"/>
      <c r="AD302" s="172"/>
      <c r="AE302" s="172">
        <v>1997.64</v>
      </c>
      <c r="AF302" s="172">
        <v>1997.64</v>
      </c>
      <c r="AG302" s="172"/>
      <c r="AI302" s="168">
        <f>IFERROR(VLOOKUP(B302,[2]rptBudgetaryBudgetCrossOrganiza!$A$1:$M$744,4,FALSE),"0")</f>
        <v>0</v>
      </c>
      <c r="AJ302" s="168">
        <f>IFERROR(VLOOKUP(B302,[2]rptBudgetaryBudgetCrossOrganiza!$A$1:$M$744,6,FALSE),"0")</f>
        <v>0</v>
      </c>
      <c r="AK302" s="170">
        <f t="shared" si="60"/>
        <v>0</v>
      </c>
      <c r="AL302" s="170">
        <f>IFERROR(VLOOKUP(B302,[3]rptBudgetaryBudgetCrossOrganiza!$A$11516:$O$12569,13,FALSE),"0")</f>
        <v>563.04999999999995</v>
      </c>
      <c r="AM302" s="170"/>
      <c r="AN302" s="170"/>
      <c r="AO302" s="170"/>
      <c r="AP302" s="170"/>
      <c r="AQ302" s="170">
        <f t="shared" si="61"/>
        <v>0</v>
      </c>
    </row>
    <row r="303" spans="1:43" x14ac:dyDescent="0.2">
      <c r="A303" s="190">
        <v>4</v>
      </c>
      <c r="B303" s="141" t="s">
        <v>491</v>
      </c>
      <c r="C303" s="148" t="str">
        <f t="shared" si="56"/>
        <v>40</v>
      </c>
      <c r="D303" s="148" t="str">
        <f t="shared" si="57"/>
        <v>60</v>
      </c>
      <c r="E303" s="148" t="str">
        <f t="shared" si="58"/>
        <v>520</v>
      </c>
      <c r="F303" s="141" t="str">
        <f t="shared" si="59"/>
        <v>5100.02</v>
      </c>
      <c r="G303" s="141" t="s">
        <v>99</v>
      </c>
      <c r="H303" s="163">
        <v>4460</v>
      </c>
      <c r="I303" s="163">
        <v>4460</v>
      </c>
      <c r="J303" s="163"/>
      <c r="K303" s="163"/>
      <c r="L303" s="163"/>
      <c r="M303" s="163">
        <v>4267.2</v>
      </c>
      <c r="N303" s="139">
        <v>4267.2</v>
      </c>
      <c r="O303" s="139"/>
      <c r="Q303" s="174">
        <v>4460</v>
      </c>
      <c r="R303" s="174">
        <v>4460</v>
      </c>
      <c r="S303" s="174"/>
      <c r="T303" s="174"/>
      <c r="U303" s="174"/>
      <c r="V303" s="174">
        <v>4454.6400000000003</v>
      </c>
      <c r="W303" s="140">
        <v>4454.6400000000003</v>
      </c>
      <c r="X303" s="140"/>
      <c r="Z303" s="172">
        <v>0</v>
      </c>
      <c r="AA303" s="172">
        <v>0</v>
      </c>
      <c r="AB303" s="172"/>
      <c r="AC303" s="172"/>
      <c r="AD303" s="172"/>
      <c r="AE303" s="172">
        <v>4233.7700000000004</v>
      </c>
      <c r="AF303" s="172">
        <v>4233.7700000000004</v>
      </c>
      <c r="AG303" s="172"/>
      <c r="AI303" s="168">
        <f>IFERROR(VLOOKUP(B303,[2]rptBudgetaryBudgetCrossOrganiza!$A$1:$M$744,4,FALSE),"0")</f>
        <v>0</v>
      </c>
      <c r="AJ303" s="168">
        <f>IFERROR(VLOOKUP(B303,[2]rptBudgetaryBudgetCrossOrganiza!$A$1:$M$744,6,FALSE),"0")</f>
        <v>0</v>
      </c>
      <c r="AK303" s="170">
        <f t="shared" si="60"/>
        <v>0</v>
      </c>
      <c r="AL303" s="170">
        <f>IFERROR(VLOOKUP(B303,[3]rptBudgetaryBudgetCrossOrganiza!$A$11516:$O$12569,13,FALSE),"0")</f>
        <v>1083.1199999999999</v>
      </c>
      <c r="AM303" s="170"/>
      <c r="AN303" s="170"/>
      <c r="AO303" s="170"/>
      <c r="AP303" s="170"/>
      <c r="AQ303" s="170">
        <f t="shared" si="61"/>
        <v>0</v>
      </c>
    </row>
    <row r="304" spans="1:43" x14ac:dyDescent="0.2">
      <c r="A304" s="190">
        <v>4</v>
      </c>
      <c r="B304" s="141" t="s">
        <v>492</v>
      </c>
      <c r="C304" s="148" t="str">
        <f t="shared" si="56"/>
        <v>40</v>
      </c>
      <c r="D304" s="148" t="str">
        <f t="shared" si="57"/>
        <v>60</v>
      </c>
      <c r="E304" s="148" t="str">
        <f t="shared" si="58"/>
        <v>520</v>
      </c>
      <c r="F304" s="141" t="str">
        <f t="shared" si="59"/>
        <v>5100.03</v>
      </c>
      <c r="G304" s="141" t="s">
        <v>100</v>
      </c>
      <c r="H304" s="163">
        <v>565</v>
      </c>
      <c r="I304" s="163">
        <v>565</v>
      </c>
      <c r="J304" s="163"/>
      <c r="K304" s="163"/>
      <c r="L304" s="163"/>
      <c r="M304" s="163">
        <v>414.06</v>
      </c>
      <c r="N304" s="139">
        <v>414.06</v>
      </c>
      <c r="O304" s="139"/>
      <c r="Q304" s="174">
        <v>455</v>
      </c>
      <c r="R304" s="174">
        <v>455</v>
      </c>
      <c r="S304" s="174"/>
      <c r="T304" s="174"/>
      <c r="U304" s="174"/>
      <c r="V304" s="174">
        <v>444.86</v>
      </c>
      <c r="W304" s="140">
        <v>444.86</v>
      </c>
      <c r="X304" s="140"/>
      <c r="Z304" s="172">
        <v>0</v>
      </c>
      <c r="AA304" s="172">
        <v>0</v>
      </c>
      <c r="AB304" s="172"/>
      <c r="AC304" s="172"/>
      <c r="AD304" s="172"/>
      <c r="AE304" s="172">
        <v>411.44</v>
      </c>
      <c r="AF304" s="172">
        <v>411.44</v>
      </c>
      <c r="AG304" s="172"/>
      <c r="AI304" s="168">
        <f>IFERROR(VLOOKUP(B304,[2]rptBudgetaryBudgetCrossOrganiza!$A$1:$M$744,4,FALSE),"0")</f>
        <v>0</v>
      </c>
      <c r="AJ304" s="168">
        <f>IFERROR(VLOOKUP(B304,[2]rptBudgetaryBudgetCrossOrganiza!$A$1:$M$744,6,FALSE),"0")</f>
        <v>0</v>
      </c>
      <c r="AK304" s="170">
        <f t="shared" si="60"/>
        <v>0</v>
      </c>
      <c r="AL304" s="170">
        <f>IFERROR(VLOOKUP(B304,[3]rptBudgetaryBudgetCrossOrganiza!$A$11516:$O$12569,13,FALSE),"0")</f>
        <v>106.02</v>
      </c>
      <c r="AM304" s="170"/>
      <c r="AN304" s="170"/>
      <c r="AO304" s="170"/>
      <c r="AP304" s="170"/>
      <c r="AQ304" s="170">
        <f t="shared" si="61"/>
        <v>0</v>
      </c>
    </row>
    <row r="305" spans="1:43" x14ac:dyDescent="0.2">
      <c r="A305" s="190">
        <v>4</v>
      </c>
      <c r="B305" s="141" t="s">
        <v>493</v>
      </c>
      <c r="C305" s="148" t="str">
        <f t="shared" si="56"/>
        <v>40</v>
      </c>
      <c r="D305" s="148" t="str">
        <f t="shared" si="57"/>
        <v>60</v>
      </c>
      <c r="E305" s="148" t="str">
        <f t="shared" si="58"/>
        <v>520</v>
      </c>
      <c r="F305" s="141" t="str">
        <f t="shared" si="59"/>
        <v>5100.04</v>
      </c>
      <c r="G305" s="141" t="s">
        <v>101</v>
      </c>
      <c r="H305" s="163">
        <v>70</v>
      </c>
      <c r="I305" s="163">
        <v>70</v>
      </c>
      <c r="J305" s="163"/>
      <c r="K305" s="163"/>
      <c r="L305" s="163"/>
      <c r="M305" s="163">
        <v>63.18</v>
      </c>
      <c r="N305" s="139">
        <v>63.18</v>
      </c>
      <c r="O305" s="139"/>
      <c r="Q305" s="174">
        <v>75</v>
      </c>
      <c r="R305" s="174">
        <v>75</v>
      </c>
      <c r="S305" s="174"/>
      <c r="T305" s="174"/>
      <c r="U305" s="174"/>
      <c r="V305" s="174">
        <v>69.12</v>
      </c>
      <c r="W305" s="140">
        <v>69.12</v>
      </c>
      <c r="X305" s="140"/>
      <c r="Z305" s="172">
        <v>0</v>
      </c>
      <c r="AA305" s="172">
        <v>0</v>
      </c>
      <c r="AB305" s="172"/>
      <c r="AC305" s="172"/>
      <c r="AD305" s="172"/>
      <c r="AE305" s="172">
        <v>65.52</v>
      </c>
      <c r="AF305" s="172">
        <v>65.52</v>
      </c>
      <c r="AG305" s="172"/>
      <c r="AI305" s="168">
        <f>IFERROR(VLOOKUP(B305,[2]rptBudgetaryBudgetCrossOrganiza!$A$1:$M$744,4,FALSE),"0")</f>
        <v>0</v>
      </c>
      <c r="AJ305" s="168">
        <f>IFERROR(VLOOKUP(B305,[2]rptBudgetaryBudgetCrossOrganiza!$A$1:$M$744,6,FALSE),"0")</f>
        <v>0</v>
      </c>
      <c r="AK305" s="170">
        <f t="shared" si="60"/>
        <v>0</v>
      </c>
      <c r="AL305" s="170">
        <f>IFERROR(VLOOKUP(B305,[3]rptBudgetaryBudgetCrossOrganiza!$A$11516:$O$12569,13,FALSE),"0")</f>
        <v>17.28</v>
      </c>
      <c r="AM305" s="170"/>
      <c r="AN305" s="170"/>
      <c r="AO305" s="170"/>
      <c r="AP305" s="170"/>
      <c r="AQ305" s="170">
        <f t="shared" si="61"/>
        <v>0</v>
      </c>
    </row>
    <row r="306" spans="1:43" x14ac:dyDescent="0.2">
      <c r="A306" s="190">
        <v>4</v>
      </c>
      <c r="B306" s="141" t="s">
        <v>494</v>
      </c>
      <c r="C306" s="148" t="str">
        <f t="shared" si="56"/>
        <v>40</v>
      </c>
      <c r="D306" s="148" t="str">
        <f t="shared" si="57"/>
        <v>60</v>
      </c>
      <c r="E306" s="148" t="str">
        <f t="shared" si="58"/>
        <v>520</v>
      </c>
      <c r="F306" s="141" t="str">
        <f t="shared" si="59"/>
        <v>5100.05</v>
      </c>
      <c r="G306" s="141" t="s">
        <v>102</v>
      </c>
      <c r="H306" s="163">
        <v>40</v>
      </c>
      <c r="I306" s="163">
        <v>40</v>
      </c>
      <c r="J306" s="163"/>
      <c r="K306" s="163"/>
      <c r="L306" s="163"/>
      <c r="M306" s="163">
        <v>33.270000000000003</v>
      </c>
      <c r="N306" s="139">
        <v>33.270000000000003</v>
      </c>
      <c r="O306" s="139"/>
      <c r="Q306" s="174">
        <v>35</v>
      </c>
      <c r="R306" s="174">
        <v>35</v>
      </c>
      <c r="S306" s="174"/>
      <c r="T306" s="174"/>
      <c r="U306" s="174"/>
      <c r="V306" s="174">
        <v>29.88</v>
      </c>
      <c r="W306" s="140">
        <v>29.88</v>
      </c>
      <c r="X306" s="140"/>
      <c r="Z306" s="172">
        <v>0</v>
      </c>
      <c r="AA306" s="172">
        <v>0</v>
      </c>
      <c r="AB306" s="172"/>
      <c r="AC306" s="172"/>
      <c r="AD306" s="172"/>
      <c r="AE306" s="172">
        <v>26.57</v>
      </c>
      <c r="AF306" s="172">
        <v>26.57</v>
      </c>
      <c r="AG306" s="172"/>
      <c r="AI306" s="168">
        <f>IFERROR(VLOOKUP(B306,[2]rptBudgetaryBudgetCrossOrganiza!$A$1:$M$744,4,FALSE),"0")</f>
        <v>0</v>
      </c>
      <c r="AJ306" s="168">
        <f>IFERROR(VLOOKUP(B306,[2]rptBudgetaryBudgetCrossOrganiza!$A$1:$M$744,6,FALSE),"0")</f>
        <v>0</v>
      </c>
      <c r="AK306" s="170">
        <f t="shared" si="60"/>
        <v>0</v>
      </c>
      <c r="AL306" s="170">
        <f>IFERROR(VLOOKUP(B306,[3]rptBudgetaryBudgetCrossOrganiza!$A$11516:$O$12569,13,FALSE),"0")</f>
        <v>6.3</v>
      </c>
      <c r="AM306" s="170"/>
      <c r="AN306" s="170"/>
      <c r="AO306" s="170"/>
      <c r="AP306" s="170"/>
      <c r="AQ306" s="170">
        <f t="shared" si="61"/>
        <v>0</v>
      </c>
    </row>
    <row r="307" spans="1:43" x14ac:dyDescent="0.2">
      <c r="A307" s="190">
        <v>4</v>
      </c>
      <c r="B307" s="141" t="s">
        <v>495</v>
      </c>
      <c r="C307" s="148" t="str">
        <f t="shared" si="56"/>
        <v>40</v>
      </c>
      <c r="D307" s="148" t="str">
        <f t="shared" si="57"/>
        <v>60</v>
      </c>
      <c r="E307" s="148" t="str">
        <f t="shared" si="58"/>
        <v>520</v>
      </c>
      <c r="F307" s="141" t="str">
        <f t="shared" si="59"/>
        <v>5100.06</v>
      </c>
      <c r="G307" s="141" t="s">
        <v>103</v>
      </c>
      <c r="H307" s="163">
        <v>560</v>
      </c>
      <c r="I307" s="163">
        <v>560</v>
      </c>
      <c r="J307" s="163"/>
      <c r="K307" s="163"/>
      <c r="L307" s="163"/>
      <c r="M307" s="163">
        <v>560</v>
      </c>
      <c r="N307" s="139">
        <v>560</v>
      </c>
      <c r="O307" s="139"/>
      <c r="Q307" s="174">
        <v>600</v>
      </c>
      <c r="R307" s="174">
        <v>600</v>
      </c>
      <c r="S307" s="174"/>
      <c r="T307" s="174"/>
      <c r="U307" s="174"/>
      <c r="V307" s="174">
        <v>600</v>
      </c>
      <c r="W307" s="140">
        <v>600</v>
      </c>
      <c r="X307" s="140"/>
      <c r="Z307" s="172">
        <v>0</v>
      </c>
      <c r="AA307" s="172">
        <v>0</v>
      </c>
      <c r="AB307" s="172"/>
      <c r="AC307" s="172"/>
      <c r="AD307" s="172"/>
      <c r="AE307" s="172">
        <v>0</v>
      </c>
      <c r="AF307" s="172">
        <v>0</v>
      </c>
      <c r="AG307" s="172"/>
      <c r="AI307" s="168">
        <f>IFERROR(VLOOKUP(B307,[2]rptBudgetaryBudgetCrossOrganiza!$A$1:$M$744,4,FALSE),"0")</f>
        <v>0</v>
      </c>
      <c r="AJ307" s="168">
        <f>IFERROR(VLOOKUP(B307,[2]rptBudgetaryBudgetCrossOrganiza!$A$1:$M$744,6,FALSE),"0")</f>
        <v>0</v>
      </c>
      <c r="AK307" s="170">
        <f t="shared" si="60"/>
        <v>0</v>
      </c>
      <c r="AL307" s="170">
        <f>IFERROR(VLOOKUP(B307,[3]rptBudgetaryBudgetCrossOrganiza!$A$11516:$O$12569,13,FALSE),"0")</f>
        <v>0</v>
      </c>
      <c r="AM307" s="170"/>
      <c r="AN307" s="170"/>
      <c r="AO307" s="170"/>
      <c r="AP307" s="170"/>
      <c r="AQ307" s="170">
        <f t="shared" si="61"/>
        <v>0</v>
      </c>
    </row>
    <row r="308" spans="1:43" x14ac:dyDescent="0.2">
      <c r="A308" s="190">
        <v>4</v>
      </c>
      <c r="B308" s="141" t="s">
        <v>496</v>
      </c>
      <c r="C308" s="148" t="str">
        <f t="shared" si="56"/>
        <v>40</v>
      </c>
      <c r="D308" s="148" t="str">
        <f t="shared" si="57"/>
        <v>60</v>
      </c>
      <c r="E308" s="148" t="str">
        <f t="shared" si="58"/>
        <v>520</v>
      </c>
      <c r="F308" s="141" t="str">
        <f t="shared" si="59"/>
        <v>5100.07</v>
      </c>
      <c r="G308" s="141" t="s">
        <v>104</v>
      </c>
      <c r="H308" s="163">
        <v>145</v>
      </c>
      <c r="I308" s="163">
        <v>145</v>
      </c>
      <c r="J308" s="163"/>
      <c r="K308" s="163"/>
      <c r="L308" s="163"/>
      <c r="M308" s="163">
        <v>100.07</v>
      </c>
      <c r="N308" s="139">
        <v>100.07</v>
      </c>
      <c r="O308" s="139"/>
      <c r="Q308" s="174">
        <v>130</v>
      </c>
      <c r="R308" s="174">
        <v>130</v>
      </c>
      <c r="S308" s="174"/>
      <c r="T308" s="174"/>
      <c r="U308" s="174"/>
      <c r="V308" s="174">
        <v>106.4</v>
      </c>
      <c r="W308" s="140">
        <v>106.4</v>
      </c>
      <c r="X308" s="140"/>
      <c r="Z308" s="172">
        <v>0</v>
      </c>
      <c r="AA308" s="172">
        <v>0</v>
      </c>
      <c r="AB308" s="172"/>
      <c r="AC308" s="172"/>
      <c r="AD308" s="172"/>
      <c r="AE308" s="172">
        <v>96.4</v>
      </c>
      <c r="AF308" s="172">
        <v>96.4</v>
      </c>
      <c r="AG308" s="172"/>
      <c r="AI308" s="168">
        <f>IFERROR(VLOOKUP(B308,[2]rptBudgetaryBudgetCrossOrganiza!$A$1:$M$744,4,FALSE),"0")</f>
        <v>0</v>
      </c>
      <c r="AJ308" s="168">
        <f>IFERROR(VLOOKUP(B308,[2]rptBudgetaryBudgetCrossOrganiza!$A$1:$M$744,6,FALSE),"0")</f>
        <v>0</v>
      </c>
      <c r="AK308" s="170">
        <f t="shared" si="60"/>
        <v>0</v>
      </c>
      <c r="AL308" s="170">
        <f>IFERROR(VLOOKUP(B308,[3]rptBudgetaryBudgetCrossOrganiza!$A$11516:$O$12569,13,FALSE),"0")</f>
        <v>22.93</v>
      </c>
      <c r="AM308" s="170"/>
      <c r="AN308" s="170"/>
      <c r="AO308" s="170"/>
      <c r="AP308" s="170"/>
      <c r="AQ308" s="170">
        <f t="shared" si="61"/>
        <v>0</v>
      </c>
    </row>
    <row r="309" spans="1:43" x14ac:dyDescent="0.2">
      <c r="A309" s="190">
        <v>4</v>
      </c>
      <c r="B309" s="141" t="s">
        <v>497</v>
      </c>
      <c r="C309" s="148" t="str">
        <f t="shared" si="56"/>
        <v>40</v>
      </c>
      <c r="D309" s="148" t="str">
        <f t="shared" si="57"/>
        <v>60</v>
      </c>
      <c r="E309" s="148" t="str">
        <f t="shared" si="58"/>
        <v>520</v>
      </c>
      <c r="F309" s="141" t="str">
        <f t="shared" si="59"/>
        <v>5100.08</v>
      </c>
      <c r="G309" s="141" t="s">
        <v>105</v>
      </c>
      <c r="H309" s="163">
        <v>560</v>
      </c>
      <c r="I309" s="163">
        <v>560</v>
      </c>
      <c r="J309" s="163"/>
      <c r="K309" s="163"/>
      <c r="L309" s="163"/>
      <c r="M309" s="163">
        <v>730.56</v>
      </c>
      <c r="N309" s="139">
        <v>730.56</v>
      </c>
      <c r="O309" s="139"/>
      <c r="Q309" s="174">
        <v>880</v>
      </c>
      <c r="R309" s="174">
        <v>880</v>
      </c>
      <c r="S309" s="174"/>
      <c r="T309" s="174"/>
      <c r="U309" s="174"/>
      <c r="V309" s="174">
        <v>615.99</v>
      </c>
      <c r="W309" s="140">
        <v>615.99</v>
      </c>
      <c r="X309" s="140"/>
      <c r="Z309" s="172">
        <v>0</v>
      </c>
      <c r="AA309" s="172">
        <v>0</v>
      </c>
      <c r="AB309" s="172"/>
      <c r="AC309" s="172"/>
      <c r="AD309" s="172"/>
      <c r="AE309" s="172">
        <v>585.12</v>
      </c>
      <c r="AF309" s="172">
        <v>585.12</v>
      </c>
      <c r="AG309" s="172"/>
      <c r="AI309" s="168">
        <f>IFERROR(VLOOKUP(B309,[2]rptBudgetaryBudgetCrossOrganiza!$A$1:$M$744,4,FALSE),"0")</f>
        <v>0</v>
      </c>
      <c r="AJ309" s="168">
        <f>IFERROR(VLOOKUP(B309,[2]rptBudgetaryBudgetCrossOrganiza!$A$1:$M$744,6,FALSE),"0")</f>
        <v>0</v>
      </c>
      <c r="AK309" s="170">
        <f t="shared" si="60"/>
        <v>0</v>
      </c>
      <c r="AL309" s="170">
        <f>IFERROR(VLOOKUP(B309,[3]rptBudgetaryBudgetCrossOrganiza!$A$11516:$O$12569,13,FALSE),"0")</f>
        <v>902.34</v>
      </c>
      <c r="AM309" s="170"/>
      <c r="AN309" s="170"/>
      <c r="AO309" s="170"/>
      <c r="AP309" s="170"/>
      <c r="AQ309" s="170">
        <f t="shared" si="61"/>
        <v>0</v>
      </c>
    </row>
    <row r="310" spans="1:43" x14ac:dyDescent="0.2">
      <c r="A310" s="190">
        <v>4</v>
      </c>
      <c r="B310" s="141" t="s">
        <v>498</v>
      </c>
      <c r="C310" s="148" t="str">
        <f t="shared" si="56"/>
        <v>40</v>
      </c>
      <c r="D310" s="148" t="str">
        <f t="shared" si="57"/>
        <v>60</v>
      </c>
      <c r="E310" s="148" t="str">
        <f t="shared" si="58"/>
        <v>520</v>
      </c>
      <c r="F310" s="141" t="str">
        <f t="shared" si="59"/>
        <v>5100.09</v>
      </c>
      <c r="G310" s="141" t="s">
        <v>106</v>
      </c>
      <c r="H310" s="163">
        <v>0</v>
      </c>
      <c r="I310" s="163">
        <v>0</v>
      </c>
      <c r="J310" s="163"/>
      <c r="K310" s="163"/>
      <c r="L310" s="163"/>
      <c r="M310" s="163">
        <v>0</v>
      </c>
      <c r="N310" s="139">
        <v>0</v>
      </c>
      <c r="O310" s="139"/>
      <c r="Q310" s="174">
        <v>0</v>
      </c>
      <c r="R310" s="174">
        <v>0</v>
      </c>
      <c r="S310" s="174"/>
      <c r="T310" s="174"/>
      <c r="U310" s="174"/>
      <c r="V310" s="174">
        <v>0</v>
      </c>
      <c r="W310" s="140">
        <v>0</v>
      </c>
      <c r="X310" s="140"/>
      <c r="Z310" s="172">
        <v>0</v>
      </c>
      <c r="AA310" s="172">
        <v>0</v>
      </c>
      <c r="AB310" s="172"/>
      <c r="AC310" s="172"/>
      <c r="AD310" s="172"/>
      <c r="AE310" s="172">
        <v>0</v>
      </c>
      <c r="AF310" s="172">
        <v>0</v>
      </c>
      <c r="AG310" s="172"/>
      <c r="AI310" s="168">
        <f>IFERROR(VLOOKUP(B310,[2]rptBudgetaryBudgetCrossOrganiza!$A$1:$M$744,4,FALSE),"0")</f>
        <v>0</v>
      </c>
      <c r="AJ310" s="168">
        <f>IFERROR(VLOOKUP(B310,[2]rptBudgetaryBudgetCrossOrganiza!$A$1:$M$744,6,FALSE),"0")</f>
        <v>0</v>
      </c>
      <c r="AK310" s="170">
        <f t="shared" si="60"/>
        <v>0</v>
      </c>
      <c r="AL310" s="170">
        <f>IFERROR(VLOOKUP(B310,[3]rptBudgetaryBudgetCrossOrganiza!$A$11516:$O$12569,13,FALSE),"0")</f>
        <v>0</v>
      </c>
      <c r="AM310" s="170"/>
      <c r="AN310" s="170"/>
      <c r="AO310" s="170"/>
      <c r="AP310" s="170"/>
      <c r="AQ310" s="170">
        <f t="shared" si="61"/>
        <v>0</v>
      </c>
    </row>
    <row r="311" spans="1:43" x14ac:dyDescent="0.2">
      <c r="A311" s="190">
        <v>4</v>
      </c>
      <c r="B311" s="141" t="s">
        <v>499</v>
      </c>
      <c r="C311" s="148" t="str">
        <f t="shared" si="56"/>
        <v>40</v>
      </c>
      <c r="D311" s="148" t="str">
        <f t="shared" si="57"/>
        <v>60</v>
      </c>
      <c r="E311" s="148" t="str">
        <f t="shared" si="58"/>
        <v>520</v>
      </c>
      <c r="F311" s="141" t="str">
        <f t="shared" si="59"/>
        <v>5100.10</v>
      </c>
      <c r="G311" s="141" t="s">
        <v>107</v>
      </c>
      <c r="H311" s="163">
        <v>0</v>
      </c>
      <c r="I311" s="163">
        <v>0</v>
      </c>
      <c r="J311" s="163"/>
      <c r="K311" s="163"/>
      <c r="L311" s="163"/>
      <c r="M311" s="163">
        <v>0</v>
      </c>
      <c r="N311" s="139">
        <v>0</v>
      </c>
      <c r="O311" s="139"/>
      <c r="Q311" s="174">
        <v>0</v>
      </c>
      <c r="R311" s="174">
        <v>0</v>
      </c>
      <c r="S311" s="174"/>
      <c r="T311" s="174"/>
      <c r="U311" s="174"/>
      <c r="V311" s="174">
        <v>0</v>
      </c>
      <c r="W311" s="140">
        <v>0</v>
      </c>
      <c r="X311" s="140"/>
      <c r="Z311" s="172">
        <v>0</v>
      </c>
      <c r="AA311" s="172">
        <v>0</v>
      </c>
      <c r="AB311" s="172"/>
      <c r="AC311" s="172"/>
      <c r="AD311" s="172"/>
      <c r="AE311" s="172">
        <v>145</v>
      </c>
      <c r="AF311" s="172">
        <v>145</v>
      </c>
      <c r="AG311" s="172"/>
      <c r="AI311" s="168">
        <f>IFERROR(VLOOKUP(B311,[2]rptBudgetaryBudgetCrossOrganiza!$A$1:$M$744,4,FALSE),"0")</f>
        <v>0</v>
      </c>
      <c r="AJ311" s="168">
        <f>IFERROR(VLOOKUP(B311,[2]rptBudgetaryBudgetCrossOrganiza!$A$1:$M$744,6,FALSE),"0")</f>
        <v>0</v>
      </c>
      <c r="AK311" s="170">
        <f t="shared" si="60"/>
        <v>0</v>
      </c>
      <c r="AL311" s="170">
        <f>IFERROR(VLOOKUP(B311,[3]rptBudgetaryBudgetCrossOrganiza!$A$11516:$O$12569,13,FALSE),"0")</f>
        <v>0</v>
      </c>
      <c r="AM311" s="170"/>
      <c r="AN311" s="170"/>
      <c r="AO311" s="170"/>
      <c r="AP311" s="170"/>
      <c r="AQ311" s="170">
        <f t="shared" si="61"/>
        <v>0</v>
      </c>
    </row>
    <row r="312" spans="1:43" x14ac:dyDescent="0.2">
      <c r="A312" s="190">
        <v>4</v>
      </c>
      <c r="B312" s="141" t="s">
        <v>500</v>
      </c>
      <c r="C312" s="148" t="str">
        <f t="shared" si="56"/>
        <v>40</v>
      </c>
      <c r="D312" s="148" t="str">
        <f t="shared" si="57"/>
        <v>60</v>
      </c>
      <c r="E312" s="148" t="str">
        <f t="shared" si="58"/>
        <v>520</v>
      </c>
      <c r="F312" s="141" t="str">
        <f t="shared" si="59"/>
        <v>5100.11</v>
      </c>
      <c r="G312" s="141" t="s">
        <v>108</v>
      </c>
      <c r="H312" s="163">
        <v>295</v>
      </c>
      <c r="I312" s="163">
        <v>295</v>
      </c>
      <c r="J312" s="163"/>
      <c r="K312" s="163"/>
      <c r="L312" s="163"/>
      <c r="M312" s="163">
        <v>295.42</v>
      </c>
      <c r="N312" s="139">
        <v>295.42</v>
      </c>
      <c r="O312" s="139"/>
      <c r="Q312" s="174">
        <v>305</v>
      </c>
      <c r="R312" s="174">
        <v>305</v>
      </c>
      <c r="S312" s="174"/>
      <c r="T312" s="174"/>
      <c r="U312" s="174"/>
      <c r="V312" s="174">
        <v>281.10000000000002</v>
      </c>
      <c r="W312" s="140">
        <v>281.10000000000002</v>
      </c>
      <c r="X312" s="140"/>
      <c r="Z312" s="172">
        <v>0</v>
      </c>
      <c r="AA312" s="172">
        <v>0</v>
      </c>
      <c r="AB312" s="172"/>
      <c r="AC312" s="172"/>
      <c r="AD312" s="172"/>
      <c r="AE312" s="172">
        <v>288.91000000000003</v>
      </c>
      <c r="AF312" s="172">
        <v>288.91000000000003</v>
      </c>
      <c r="AG312" s="172"/>
      <c r="AI312" s="168">
        <f>IFERROR(VLOOKUP(B312,[2]rptBudgetaryBudgetCrossOrganiza!$A$1:$M$744,4,FALSE),"0")</f>
        <v>0</v>
      </c>
      <c r="AJ312" s="168">
        <f>IFERROR(VLOOKUP(B312,[2]rptBudgetaryBudgetCrossOrganiza!$A$1:$M$744,6,FALSE),"0")</f>
        <v>0</v>
      </c>
      <c r="AK312" s="170">
        <f t="shared" si="60"/>
        <v>0</v>
      </c>
      <c r="AL312" s="170">
        <f>IFERROR(VLOOKUP(B312,[3]rptBudgetaryBudgetCrossOrganiza!$A$11516:$O$12569,13,FALSE),"0")</f>
        <v>74.209999999999994</v>
      </c>
      <c r="AM312" s="170"/>
      <c r="AN312" s="170"/>
      <c r="AO312" s="170"/>
      <c r="AP312" s="170"/>
      <c r="AQ312" s="170">
        <f t="shared" si="61"/>
        <v>0</v>
      </c>
    </row>
    <row r="313" spans="1:43" x14ac:dyDescent="0.2">
      <c r="A313" s="190">
        <v>4</v>
      </c>
      <c r="B313" s="141" t="s">
        <v>501</v>
      </c>
      <c r="C313" s="148" t="str">
        <f t="shared" si="56"/>
        <v>40</v>
      </c>
      <c r="D313" s="148" t="str">
        <f t="shared" si="57"/>
        <v>60</v>
      </c>
      <c r="E313" s="148" t="str">
        <f t="shared" si="58"/>
        <v>520</v>
      </c>
      <c r="F313" s="141" t="str">
        <f t="shared" si="59"/>
        <v>5100.12</v>
      </c>
      <c r="G313" s="141" t="s">
        <v>109</v>
      </c>
      <c r="H313" s="163">
        <v>0</v>
      </c>
      <c r="I313" s="163">
        <v>0</v>
      </c>
      <c r="J313" s="163"/>
      <c r="K313" s="163"/>
      <c r="L313" s="163"/>
      <c r="M313" s="163">
        <v>0</v>
      </c>
      <c r="N313" s="139">
        <v>0</v>
      </c>
      <c r="O313" s="139"/>
      <c r="Q313" s="174">
        <v>0</v>
      </c>
      <c r="R313" s="174">
        <v>0</v>
      </c>
      <c r="S313" s="174"/>
      <c r="T313" s="174"/>
      <c r="U313" s="174"/>
      <c r="V313" s="174">
        <v>0</v>
      </c>
      <c r="W313" s="140">
        <v>0</v>
      </c>
      <c r="X313" s="140"/>
      <c r="Z313" s="172">
        <v>0</v>
      </c>
      <c r="AA313" s="172">
        <v>0</v>
      </c>
      <c r="AB313" s="172"/>
      <c r="AC313" s="172"/>
      <c r="AD313" s="172"/>
      <c r="AE313" s="172">
        <v>0</v>
      </c>
      <c r="AF313" s="172">
        <v>0</v>
      </c>
      <c r="AG313" s="172"/>
      <c r="AI313" s="168">
        <f>IFERROR(VLOOKUP(B313,[2]rptBudgetaryBudgetCrossOrganiza!$A$1:$M$744,4,FALSE),"0")</f>
        <v>0</v>
      </c>
      <c r="AJ313" s="168">
        <f>IFERROR(VLOOKUP(B313,[2]rptBudgetaryBudgetCrossOrganiza!$A$1:$M$744,6,FALSE),"0")</f>
        <v>0</v>
      </c>
      <c r="AK313" s="170">
        <f t="shared" si="60"/>
        <v>0</v>
      </c>
      <c r="AL313" s="170">
        <f>IFERROR(VLOOKUP(B313,[3]rptBudgetaryBudgetCrossOrganiza!$A$11516:$O$12569,13,FALSE),"0")</f>
        <v>0</v>
      </c>
      <c r="AM313" s="170"/>
      <c r="AN313" s="170"/>
      <c r="AO313" s="170"/>
      <c r="AP313" s="170"/>
      <c r="AQ313" s="170">
        <f t="shared" si="61"/>
        <v>0</v>
      </c>
    </row>
    <row r="314" spans="1:43" x14ac:dyDescent="0.2">
      <c r="A314" s="190">
        <v>4</v>
      </c>
      <c r="B314" s="141" t="s">
        <v>502</v>
      </c>
      <c r="C314" s="148" t="str">
        <f t="shared" si="56"/>
        <v>40</v>
      </c>
      <c r="D314" s="148" t="str">
        <f t="shared" si="57"/>
        <v>60</v>
      </c>
      <c r="E314" s="148" t="str">
        <f t="shared" si="58"/>
        <v>520</v>
      </c>
      <c r="F314" s="141" t="str">
        <f t="shared" si="59"/>
        <v>5100.13</v>
      </c>
      <c r="G314" s="141" t="s">
        <v>110</v>
      </c>
      <c r="H314" s="163">
        <v>0</v>
      </c>
      <c r="I314" s="163">
        <v>0</v>
      </c>
      <c r="J314" s="163"/>
      <c r="K314" s="163"/>
      <c r="L314" s="163"/>
      <c r="M314" s="163">
        <v>0</v>
      </c>
      <c r="N314" s="139">
        <v>0</v>
      </c>
      <c r="O314" s="139"/>
      <c r="Q314" s="174">
        <v>0</v>
      </c>
      <c r="R314" s="174">
        <v>0</v>
      </c>
      <c r="S314" s="174"/>
      <c r="T314" s="174"/>
      <c r="U314" s="174"/>
      <c r="V314" s="174">
        <v>0</v>
      </c>
      <c r="W314" s="140">
        <v>0</v>
      </c>
      <c r="X314" s="140"/>
      <c r="Z314" s="172">
        <v>0</v>
      </c>
      <c r="AA314" s="172">
        <v>0</v>
      </c>
      <c r="AB314" s="172"/>
      <c r="AC314" s="172"/>
      <c r="AD314" s="172"/>
      <c r="AE314" s="172">
        <v>0</v>
      </c>
      <c r="AF314" s="172">
        <v>0</v>
      </c>
      <c r="AG314" s="172"/>
      <c r="AI314" s="168">
        <f>IFERROR(VLOOKUP(B314,[2]rptBudgetaryBudgetCrossOrganiza!$A$1:$M$744,4,FALSE),"0")</f>
        <v>0</v>
      </c>
      <c r="AJ314" s="168">
        <f>IFERROR(VLOOKUP(B314,[2]rptBudgetaryBudgetCrossOrganiza!$A$1:$M$744,6,FALSE),"0")</f>
        <v>0</v>
      </c>
      <c r="AK314" s="170">
        <f t="shared" si="60"/>
        <v>0</v>
      </c>
      <c r="AL314" s="170">
        <f>IFERROR(VLOOKUP(B314,[3]rptBudgetaryBudgetCrossOrganiza!$A$11516:$O$12569,13,FALSE),"0")</f>
        <v>0</v>
      </c>
      <c r="AM314" s="170"/>
      <c r="AN314" s="170"/>
      <c r="AO314" s="170"/>
      <c r="AP314" s="170"/>
      <c r="AQ314" s="170">
        <f t="shared" si="61"/>
        <v>0</v>
      </c>
    </row>
    <row r="315" spans="1:43" x14ac:dyDescent="0.2">
      <c r="A315" s="190">
        <v>4</v>
      </c>
      <c r="B315" s="141" t="s">
        <v>503</v>
      </c>
      <c r="C315" s="148" t="str">
        <f t="shared" si="56"/>
        <v>40</v>
      </c>
      <c r="D315" s="148" t="str">
        <f t="shared" si="57"/>
        <v>60</v>
      </c>
      <c r="E315" s="148" t="str">
        <f t="shared" si="58"/>
        <v>520</v>
      </c>
      <c r="F315" s="141" t="str">
        <f t="shared" si="59"/>
        <v>5100.14</v>
      </c>
      <c r="G315" s="141" t="s">
        <v>111</v>
      </c>
      <c r="H315" s="163">
        <v>0</v>
      </c>
      <c r="I315" s="163">
        <v>0</v>
      </c>
      <c r="J315" s="163"/>
      <c r="K315" s="163"/>
      <c r="L315" s="163"/>
      <c r="M315" s="163">
        <v>0</v>
      </c>
      <c r="N315" s="139">
        <v>0</v>
      </c>
      <c r="O315" s="139"/>
      <c r="Q315" s="174">
        <v>0</v>
      </c>
      <c r="R315" s="174">
        <v>0</v>
      </c>
      <c r="S315" s="174"/>
      <c r="T315" s="174"/>
      <c r="U315" s="174"/>
      <c r="V315" s="174">
        <v>0</v>
      </c>
      <c r="W315" s="140">
        <v>0</v>
      </c>
      <c r="X315" s="140"/>
      <c r="Z315" s="172">
        <v>0</v>
      </c>
      <c r="AA315" s="172">
        <v>0</v>
      </c>
      <c r="AB315" s="172"/>
      <c r="AC315" s="172"/>
      <c r="AD315" s="172"/>
      <c r="AE315" s="172">
        <v>0</v>
      </c>
      <c r="AF315" s="172">
        <v>0</v>
      </c>
      <c r="AG315" s="172"/>
      <c r="AI315" s="168">
        <f>IFERROR(VLOOKUP(B315,[2]rptBudgetaryBudgetCrossOrganiza!$A$1:$M$744,4,FALSE),"0")</f>
        <v>0</v>
      </c>
      <c r="AJ315" s="168">
        <f>IFERROR(VLOOKUP(B315,[2]rptBudgetaryBudgetCrossOrganiza!$A$1:$M$744,6,FALSE),"0")</f>
        <v>0</v>
      </c>
      <c r="AK315" s="170">
        <f t="shared" si="60"/>
        <v>0</v>
      </c>
      <c r="AL315" s="170">
        <f>IFERROR(VLOOKUP(B315,[3]rptBudgetaryBudgetCrossOrganiza!$A$11516:$O$12569,13,FALSE),"0")</f>
        <v>0</v>
      </c>
      <c r="AM315" s="170"/>
      <c r="AN315" s="170"/>
      <c r="AO315" s="170"/>
      <c r="AP315" s="170"/>
      <c r="AQ315" s="170">
        <f t="shared" si="61"/>
        <v>0</v>
      </c>
    </row>
    <row r="316" spans="1:43" x14ac:dyDescent="0.2">
      <c r="A316" s="190">
        <v>4</v>
      </c>
      <c r="B316" s="141" t="s">
        <v>504</v>
      </c>
      <c r="C316" s="148" t="str">
        <f t="shared" si="56"/>
        <v>40</v>
      </c>
      <c r="D316" s="148" t="str">
        <f t="shared" si="57"/>
        <v>60</v>
      </c>
      <c r="E316" s="148" t="str">
        <f t="shared" si="58"/>
        <v>520</v>
      </c>
      <c r="F316" s="141" t="str">
        <f t="shared" si="59"/>
        <v>5100.15</v>
      </c>
      <c r="G316" s="141" t="s">
        <v>112</v>
      </c>
      <c r="H316" s="163">
        <v>0</v>
      </c>
      <c r="I316" s="163">
        <v>0</v>
      </c>
      <c r="J316" s="163"/>
      <c r="K316" s="163"/>
      <c r="L316" s="163"/>
      <c r="M316" s="163">
        <v>0</v>
      </c>
      <c r="N316" s="139">
        <v>0</v>
      </c>
      <c r="O316" s="139"/>
      <c r="Q316" s="174">
        <v>0</v>
      </c>
      <c r="R316" s="174">
        <v>0</v>
      </c>
      <c r="S316" s="174"/>
      <c r="T316" s="174"/>
      <c r="U316" s="174"/>
      <c r="V316" s="174">
        <v>0</v>
      </c>
      <c r="W316" s="140">
        <v>0</v>
      </c>
      <c r="X316" s="140"/>
      <c r="Z316" s="172">
        <v>0</v>
      </c>
      <c r="AA316" s="172">
        <v>0</v>
      </c>
      <c r="AB316" s="172"/>
      <c r="AC316" s="172"/>
      <c r="AD316" s="172"/>
      <c r="AE316" s="172">
        <v>0</v>
      </c>
      <c r="AF316" s="172">
        <v>0</v>
      </c>
      <c r="AG316" s="172"/>
      <c r="AI316" s="168">
        <f>IFERROR(VLOOKUP(B316,[2]rptBudgetaryBudgetCrossOrganiza!$A$1:$M$744,4,FALSE),"0")</f>
        <v>0</v>
      </c>
      <c r="AJ316" s="168">
        <f>IFERROR(VLOOKUP(B316,[2]rptBudgetaryBudgetCrossOrganiza!$A$1:$M$744,6,FALSE),"0")</f>
        <v>0</v>
      </c>
      <c r="AK316" s="170">
        <f t="shared" si="60"/>
        <v>0</v>
      </c>
      <c r="AL316" s="170">
        <f>IFERROR(VLOOKUP(B316,[3]rptBudgetaryBudgetCrossOrganiza!$A$11516:$O$12569,13,FALSE),"0")</f>
        <v>0</v>
      </c>
      <c r="AM316" s="170"/>
      <c r="AN316" s="170"/>
      <c r="AO316" s="170"/>
      <c r="AP316" s="170"/>
      <c r="AQ316" s="170">
        <f t="shared" si="61"/>
        <v>0</v>
      </c>
    </row>
    <row r="317" spans="1:43" x14ac:dyDescent="0.2">
      <c r="A317" s="190">
        <v>4</v>
      </c>
      <c r="B317" s="141" t="s">
        <v>505</v>
      </c>
      <c r="C317" s="148" t="str">
        <f t="shared" si="56"/>
        <v>40</v>
      </c>
      <c r="D317" s="148" t="str">
        <f t="shared" si="57"/>
        <v>60</v>
      </c>
      <c r="E317" s="148" t="str">
        <f t="shared" si="58"/>
        <v>520</v>
      </c>
      <c r="F317" s="141" t="str">
        <f t="shared" si="59"/>
        <v>5100.16</v>
      </c>
      <c r="G317" s="141" t="s">
        <v>113</v>
      </c>
      <c r="H317" s="163">
        <v>0</v>
      </c>
      <c r="I317" s="163">
        <v>0</v>
      </c>
      <c r="J317" s="163"/>
      <c r="K317" s="163"/>
      <c r="L317" s="163"/>
      <c r="M317" s="163">
        <v>0</v>
      </c>
      <c r="N317" s="139">
        <v>0</v>
      </c>
      <c r="O317" s="139"/>
      <c r="Q317" s="174">
        <v>0</v>
      </c>
      <c r="R317" s="174">
        <v>0</v>
      </c>
      <c r="S317" s="174"/>
      <c r="T317" s="174"/>
      <c r="U317" s="174"/>
      <c r="V317" s="174">
        <v>0</v>
      </c>
      <c r="W317" s="140">
        <v>0</v>
      </c>
      <c r="X317" s="140"/>
      <c r="Z317" s="172">
        <v>0</v>
      </c>
      <c r="AA317" s="172">
        <v>0</v>
      </c>
      <c r="AB317" s="172"/>
      <c r="AC317" s="172"/>
      <c r="AD317" s="172"/>
      <c r="AE317" s="172">
        <v>0</v>
      </c>
      <c r="AF317" s="172">
        <v>0</v>
      </c>
      <c r="AG317" s="172"/>
      <c r="AI317" s="168">
        <f>IFERROR(VLOOKUP(B317,[2]rptBudgetaryBudgetCrossOrganiza!$A$1:$M$744,4,FALSE),"0")</f>
        <v>0</v>
      </c>
      <c r="AJ317" s="168">
        <f>IFERROR(VLOOKUP(B317,[2]rptBudgetaryBudgetCrossOrganiza!$A$1:$M$744,6,FALSE),"0")</f>
        <v>0</v>
      </c>
      <c r="AK317" s="170">
        <f t="shared" si="60"/>
        <v>0</v>
      </c>
      <c r="AL317" s="170">
        <f>IFERROR(VLOOKUP(B317,[3]rptBudgetaryBudgetCrossOrganiza!$A$11516:$O$12569,13,FALSE),"0")</f>
        <v>0</v>
      </c>
      <c r="AM317" s="170"/>
      <c r="AN317" s="170"/>
      <c r="AO317" s="170"/>
      <c r="AP317" s="170"/>
      <c r="AQ317" s="170">
        <f t="shared" si="61"/>
        <v>0</v>
      </c>
    </row>
    <row r="318" spans="1:43" x14ac:dyDescent="0.2">
      <c r="A318" s="190">
        <v>4</v>
      </c>
      <c r="B318" s="141" t="s">
        <v>506</v>
      </c>
      <c r="C318" s="148" t="str">
        <f t="shared" si="56"/>
        <v>40</v>
      </c>
      <c r="D318" s="148" t="str">
        <f t="shared" si="57"/>
        <v>60</v>
      </c>
      <c r="E318" s="148" t="str">
        <f t="shared" si="58"/>
        <v>520</v>
      </c>
      <c r="F318" s="141" t="str">
        <f t="shared" si="59"/>
        <v>5100.17</v>
      </c>
      <c r="G318" s="141" t="s">
        <v>897</v>
      </c>
      <c r="H318" s="163">
        <v>325</v>
      </c>
      <c r="I318" s="163">
        <v>325</v>
      </c>
      <c r="J318" s="163"/>
      <c r="K318" s="163"/>
      <c r="L318" s="163"/>
      <c r="M318" s="163">
        <v>783.72</v>
      </c>
      <c r="N318" s="139">
        <v>783.72</v>
      </c>
      <c r="O318" s="139"/>
      <c r="Q318" s="174">
        <v>1135</v>
      </c>
      <c r="R318" s="174">
        <v>1135</v>
      </c>
      <c r="S318" s="174"/>
      <c r="T318" s="174"/>
      <c r="U318" s="174"/>
      <c r="V318" s="174">
        <v>1134.3</v>
      </c>
      <c r="W318" s="140">
        <v>1134.3</v>
      </c>
      <c r="X318" s="140"/>
      <c r="Z318" s="172">
        <v>1135</v>
      </c>
      <c r="AA318" s="172">
        <v>1135</v>
      </c>
      <c r="AB318" s="172"/>
      <c r="AC318" s="172"/>
      <c r="AD318" s="172"/>
      <c r="AE318" s="172">
        <v>1306.1400000000001</v>
      </c>
      <c r="AF318" s="172">
        <v>1306.1400000000001</v>
      </c>
      <c r="AG318" s="172"/>
      <c r="AI318" s="168">
        <f>IFERROR(VLOOKUP(B318,[2]rptBudgetaryBudgetCrossOrganiza!$A$1:$M$744,4,FALSE),"0")</f>
        <v>0</v>
      </c>
      <c r="AJ318" s="168">
        <f>IFERROR(VLOOKUP(B318,[2]rptBudgetaryBudgetCrossOrganiza!$A$1:$M$744,6,FALSE),"0")</f>
        <v>0</v>
      </c>
      <c r="AK318" s="170">
        <f t="shared" si="60"/>
        <v>0</v>
      </c>
      <c r="AL318" s="170">
        <f>IFERROR(VLOOKUP(B318,[3]rptBudgetaryBudgetCrossOrganiza!$A$11516:$O$12569,13,FALSE),"0")</f>
        <v>456.58</v>
      </c>
      <c r="AM318" s="170"/>
      <c r="AN318" s="170"/>
      <c r="AO318" s="170"/>
      <c r="AP318" s="170"/>
      <c r="AQ318" s="170">
        <f t="shared" si="61"/>
        <v>0</v>
      </c>
    </row>
    <row r="319" spans="1:43" x14ac:dyDescent="0.2">
      <c r="A319" s="141">
        <v>6</v>
      </c>
      <c r="B319" s="141" t="s">
        <v>507</v>
      </c>
      <c r="C319" s="148" t="str">
        <f t="shared" si="56"/>
        <v>40</v>
      </c>
      <c r="D319" s="148" t="str">
        <f t="shared" si="57"/>
        <v>60</v>
      </c>
      <c r="E319" s="148" t="str">
        <f t="shared" si="58"/>
        <v>520</v>
      </c>
      <c r="F319" s="141" t="str">
        <f t="shared" si="59"/>
        <v>6200.02</v>
      </c>
      <c r="G319" s="141" t="s">
        <v>116</v>
      </c>
      <c r="H319" s="163">
        <v>0</v>
      </c>
      <c r="I319" s="163">
        <v>0</v>
      </c>
      <c r="J319" s="163"/>
      <c r="K319" s="163"/>
      <c r="L319" s="163"/>
      <c r="M319" s="163">
        <v>0</v>
      </c>
      <c r="N319" s="139">
        <v>0</v>
      </c>
      <c r="O319" s="139"/>
      <c r="Q319" s="174">
        <v>0</v>
      </c>
      <c r="R319" s="174">
        <v>0</v>
      </c>
      <c r="S319" s="174"/>
      <c r="T319" s="174"/>
      <c r="U319" s="174"/>
      <c r="V319" s="174">
        <v>0</v>
      </c>
      <c r="W319" s="140">
        <v>0</v>
      </c>
      <c r="X319" s="140"/>
      <c r="Z319" s="172">
        <v>0</v>
      </c>
      <c r="AA319" s="172">
        <v>1570</v>
      </c>
      <c r="AB319" s="172"/>
      <c r="AC319" s="172"/>
      <c r="AD319" s="172"/>
      <c r="AE319" s="172">
        <v>1375</v>
      </c>
      <c r="AF319" s="172">
        <v>1375</v>
      </c>
      <c r="AG319" s="172"/>
      <c r="AI319" s="168">
        <f>IFERROR(VLOOKUP(B319,[2]rptBudgetaryBudgetCrossOrganiza!$A$1:$M$744,4,FALSE),"0")</f>
        <v>0</v>
      </c>
      <c r="AJ319" s="168">
        <f>IFERROR(VLOOKUP(B319,[2]rptBudgetaryBudgetCrossOrganiza!$A$1:$M$744,6,FALSE),"0")</f>
        <v>0</v>
      </c>
      <c r="AK319" s="170">
        <f t="shared" si="60"/>
        <v>0</v>
      </c>
      <c r="AL319" s="170">
        <f>IFERROR(VLOOKUP(B319,[3]rptBudgetaryBudgetCrossOrganiza!$A$11516:$O$12569,13,FALSE),"0")</f>
        <v>0</v>
      </c>
      <c r="AM319" s="170"/>
      <c r="AN319" s="170"/>
      <c r="AO319" s="170"/>
      <c r="AP319" s="170"/>
      <c r="AQ319" s="170">
        <f t="shared" si="61"/>
        <v>0</v>
      </c>
    </row>
    <row r="320" spans="1:43" x14ac:dyDescent="0.2">
      <c r="A320" s="141">
        <v>9</v>
      </c>
      <c r="B320" s="141" t="s">
        <v>508</v>
      </c>
      <c r="C320" s="148" t="str">
        <f t="shared" si="56"/>
        <v>40</v>
      </c>
      <c r="D320" s="148" t="str">
        <f t="shared" si="57"/>
        <v>60</v>
      </c>
      <c r="E320" s="148" t="str">
        <f t="shared" si="58"/>
        <v>520</v>
      </c>
      <c r="F320" s="141" t="str">
        <f t="shared" si="59"/>
        <v>6400.05</v>
      </c>
      <c r="G320" s="141" t="s">
        <v>121</v>
      </c>
      <c r="H320" s="163">
        <v>15000</v>
      </c>
      <c r="I320" s="163">
        <v>15000</v>
      </c>
      <c r="J320" s="163"/>
      <c r="K320" s="163"/>
      <c r="L320" s="163"/>
      <c r="M320" s="163">
        <v>14753.78</v>
      </c>
      <c r="N320" s="139">
        <v>14753.78</v>
      </c>
      <c r="O320" s="139"/>
      <c r="Q320" s="174">
        <v>15000</v>
      </c>
      <c r="R320" s="174">
        <v>15000</v>
      </c>
      <c r="S320" s="174"/>
      <c r="T320" s="174"/>
      <c r="U320" s="174"/>
      <c r="V320" s="174">
        <v>13152.07</v>
      </c>
      <c r="W320" s="140">
        <v>13152.07</v>
      </c>
      <c r="X320" s="140"/>
      <c r="Z320" s="172">
        <v>15000</v>
      </c>
      <c r="AA320" s="172">
        <v>15000</v>
      </c>
      <c r="AB320" s="172"/>
      <c r="AC320" s="172"/>
      <c r="AD320" s="172"/>
      <c r="AE320" s="172">
        <v>10279</v>
      </c>
      <c r="AF320" s="172">
        <v>10279</v>
      </c>
      <c r="AG320" s="172"/>
      <c r="AI320" s="168">
        <f>IFERROR(VLOOKUP(B320,[2]rptBudgetaryBudgetCrossOrganiza!$A$1:$M$744,4,FALSE),"0")</f>
        <v>15000</v>
      </c>
      <c r="AJ320" s="168">
        <f>IFERROR(VLOOKUP(B320,[2]rptBudgetaryBudgetCrossOrganiza!$A$1:$M$744,6,FALSE),"0")</f>
        <v>15000</v>
      </c>
      <c r="AK320" s="170">
        <f t="shared" si="60"/>
        <v>15000</v>
      </c>
      <c r="AL320" s="170">
        <f>IFERROR(VLOOKUP(B320,[3]rptBudgetaryBudgetCrossOrganiza!$A$11516:$O$12569,13,FALSE),"0")</f>
        <v>3167.71</v>
      </c>
      <c r="AM320" s="170"/>
      <c r="AN320" s="170"/>
      <c r="AO320" s="170"/>
      <c r="AP320" s="170"/>
      <c r="AQ320" s="170">
        <f t="shared" si="61"/>
        <v>-15000</v>
      </c>
    </row>
    <row r="321" spans="1:43" x14ac:dyDescent="0.2">
      <c r="A321" s="141">
        <v>7</v>
      </c>
      <c r="B321" s="141" t="s">
        <v>509</v>
      </c>
      <c r="C321" s="148" t="str">
        <f t="shared" si="56"/>
        <v>40</v>
      </c>
      <c r="D321" s="148" t="str">
        <f t="shared" si="57"/>
        <v>60</v>
      </c>
      <c r="E321" s="148" t="str">
        <f t="shared" si="58"/>
        <v>520</v>
      </c>
      <c r="F321" s="141" t="str">
        <f t="shared" si="59"/>
        <v>7000.03</v>
      </c>
      <c r="G321" s="141" t="s">
        <v>82</v>
      </c>
      <c r="H321" s="163">
        <v>0</v>
      </c>
      <c r="I321" s="163">
        <v>0</v>
      </c>
      <c r="J321" s="163"/>
      <c r="K321" s="163"/>
      <c r="L321" s="163"/>
      <c r="M321" s="163">
        <v>0</v>
      </c>
      <c r="N321" s="139">
        <v>0</v>
      </c>
      <c r="O321" s="139"/>
      <c r="Q321" s="174">
        <v>0</v>
      </c>
      <c r="R321" s="174">
        <v>2950</v>
      </c>
      <c r="S321" s="174"/>
      <c r="T321" s="174"/>
      <c r="U321" s="174"/>
      <c r="V321" s="174">
        <v>2005.15</v>
      </c>
      <c r="W321" s="140">
        <v>2005.15</v>
      </c>
      <c r="X321" s="140"/>
      <c r="Z321" s="172">
        <v>0</v>
      </c>
      <c r="AA321" s="172">
        <v>0</v>
      </c>
      <c r="AB321" s="172"/>
      <c r="AC321" s="172"/>
      <c r="AD321" s="172"/>
      <c r="AE321" s="172">
        <v>0</v>
      </c>
      <c r="AF321" s="172">
        <v>0</v>
      </c>
      <c r="AG321" s="172"/>
      <c r="AI321" s="168">
        <f>IFERROR(VLOOKUP(B321,[2]rptBudgetaryBudgetCrossOrganiza!$A$1:$M$744,4,FALSE),"0")</f>
        <v>1134</v>
      </c>
      <c r="AJ321" s="168">
        <f>IFERROR(VLOOKUP(B321,[2]rptBudgetaryBudgetCrossOrganiza!$A$1:$M$744,6,FALSE),"0")</f>
        <v>1134</v>
      </c>
      <c r="AK321" s="170">
        <f t="shared" si="60"/>
        <v>1134</v>
      </c>
      <c r="AL321" s="170">
        <f>IFERROR(VLOOKUP(B321,[3]rptBudgetaryBudgetCrossOrganiza!$A$11516:$O$12569,13,FALSE),"0")</f>
        <v>0</v>
      </c>
      <c r="AM321" s="170"/>
      <c r="AN321" s="170"/>
      <c r="AO321" s="170"/>
      <c r="AP321" s="170"/>
      <c r="AQ321" s="170">
        <f t="shared" si="61"/>
        <v>-1134</v>
      </c>
    </row>
    <row r="322" spans="1:43" x14ac:dyDescent="0.2">
      <c r="A322" s="141">
        <v>7</v>
      </c>
      <c r="B322" s="141" t="s">
        <v>510</v>
      </c>
      <c r="C322" s="148" t="str">
        <f t="shared" si="56"/>
        <v>40</v>
      </c>
      <c r="D322" s="148" t="str">
        <f t="shared" si="57"/>
        <v>60</v>
      </c>
      <c r="E322" s="148" t="str">
        <f t="shared" si="58"/>
        <v>520</v>
      </c>
      <c r="F322" s="141" t="str">
        <f t="shared" si="59"/>
        <v>7000.99</v>
      </c>
      <c r="G322" s="141" t="s">
        <v>83</v>
      </c>
      <c r="H322" s="163">
        <v>0</v>
      </c>
      <c r="I322" s="163">
        <v>0</v>
      </c>
      <c r="J322" s="163"/>
      <c r="K322" s="163"/>
      <c r="L322" s="163"/>
      <c r="M322" s="163">
        <v>0</v>
      </c>
      <c r="N322" s="139">
        <v>0</v>
      </c>
      <c r="O322" s="139"/>
      <c r="Q322" s="174">
        <v>0</v>
      </c>
      <c r="R322" s="174">
        <v>0</v>
      </c>
      <c r="S322" s="174"/>
      <c r="T322" s="174"/>
      <c r="U322" s="174"/>
      <c r="V322" s="174">
        <v>0</v>
      </c>
      <c r="W322" s="140">
        <v>0</v>
      </c>
      <c r="X322" s="140"/>
      <c r="Z322" s="172">
        <v>0</v>
      </c>
      <c r="AA322" s="172">
        <v>0</v>
      </c>
      <c r="AB322" s="172"/>
      <c r="AC322" s="172"/>
      <c r="AD322" s="172"/>
      <c r="AE322" s="172">
        <v>0</v>
      </c>
      <c r="AF322" s="172">
        <v>0</v>
      </c>
      <c r="AG322" s="172"/>
      <c r="AI322" s="168">
        <f>IFERROR(VLOOKUP(B322,[2]rptBudgetaryBudgetCrossOrganiza!$A$1:$M$744,4,FALSE),"0")</f>
        <v>0</v>
      </c>
      <c r="AJ322" s="168">
        <f>IFERROR(VLOOKUP(B322,[2]rptBudgetaryBudgetCrossOrganiza!$A$1:$M$744,6,FALSE),"0")</f>
        <v>0</v>
      </c>
      <c r="AK322" s="170">
        <f t="shared" si="60"/>
        <v>0</v>
      </c>
      <c r="AL322" s="170">
        <f>IFERROR(VLOOKUP(B322,[3]rptBudgetaryBudgetCrossOrganiza!$A$11516:$O$12569,13,FALSE),"0")</f>
        <v>0</v>
      </c>
      <c r="AM322" s="170"/>
      <c r="AN322" s="170"/>
      <c r="AO322" s="170"/>
      <c r="AP322" s="170"/>
      <c r="AQ322" s="170">
        <f t="shared" si="61"/>
        <v>0</v>
      </c>
    </row>
    <row r="323" spans="1:43" x14ac:dyDescent="0.2">
      <c r="A323" s="190">
        <v>4</v>
      </c>
      <c r="B323" s="141" t="s">
        <v>511</v>
      </c>
      <c r="C323" s="148" t="str">
        <f t="shared" ref="C323:C386" si="62">MID(B323,5,2)</f>
        <v>40</v>
      </c>
      <c r="D323" s="148" t="str">
        <f t="shared" ref="D323:D375" si="63">MID(B323,8,2)</f>
        <v>60</v>
      </c>
      <c r="E323" s="148" t="str">
        <f t="shared" ref="E323:E375" si="64">MID(B323,11,3)</f>
        <v>530</v>
      </c>
      <c r="F323" s="141" t="str">
        <f t="shared" ref="F323:F375" si="65">RIGHT(B323,7)</f>
        <v>5000.01</v>
      </c>
      <c r="G323" s="141" t="s">
        <v>84</v>
      </c>
      <c r="H323" s="163">
        <v>0</v>
      </c>
      <c r="I323" s="163">
        <v>0</v>
      </c>
      <c r="J323" s="163"/>
      <c r="K323" s="163"/>
      <c r="L323" s="163"/>
      <c r="M323" s="163">
        <v>0</v>
      </c>
      <c r="N323" s="139">
        <v>0</v>
      </c>
      <c r="O323" s="139"/>
      <c r="Q323" s="174">
        <v>0</v>
      </c>
      <c r="R323" s="174">
        <v>0</v>
      </c>
      <c r="S323" s="174"/>
      <c r="T323" s="174"/>
      <c r="U323" s="174"/>
      <c r="V323" s="174">
        <v>0</v>
      </c>
      <c r="W323" s="140">
        <v>0</v>
      </c>
      <c r="X323" s="140"/>
      <c r="Z323" s="172">
        <v>0</v>
      </c>
      <c r="AA323" s="172">
        <v>0</v>
      </c>
      <c r="AB323" s="172"/>
      <c r="AC323" s="172"/>
      <c r="AD323" s="172"/>
      <c r="AE323" s="172">
        <v>0</v>
      </c>
      <c r="AF323" s="172">
        <v>0</v>
      </c>
      <c r="AG323" s="172"/>
      <c r="AI323" s="168">
        <f>IFERROR(VLOOKUP(B323,[2]rptBudgetaryBudgetCrossOrganiza!$A$1:$M$744,4,FALSE),"0")</f>
        <v>0</v>
      </c>
      <c r="AJ323" s="168">
        <f>IFERROR(VLOOKUP(B323,[2]rptBudgetaryBudgetCrossOrganiza!$A$1:$M$744,6,FALSE),"0")</f>
        <v>0</v>
      </c>
      <c r="AK323" s="170">
        <f t="shared" si="60"/>
        <v>0</v>
      </c>
      <c r="AL323" s="170">
        <f>IFERROR(VLOOKUP(B323,[3]rptBudgetaryBudgetCrossOrganiza!$A$11516:$O$12569,13,FALSE),"0")</f>
        <v>0</v>
      </c>
      <c r="AM323" s="170"/>
      <c r="AN323" s="170"/>
      <c r="AO323" s="170"/>
      <c r="AP323" s="170"/>
      <c r="AQ323" s="170">
        <f t="shared" si="61"/>
        <v>0</v>
      </c>
    </row>
    <row r="324" spans="1:43" x14ac:dyDescent="0.2">
      <c r="A324" s="190">
        <v>4</v>
      </c>
      <c r="B324" s="141" t="s">
        <v>512</v>
      </c>
      <c r="C324" s="148" t="str">
        <f t="shared" si="62"/>
        <v>40</v>
      </c>
      <c r="D324" s="148" t="str">
        <f t="shared" si="63"/>
        <v>60</v>
      </c>
      <c r="E324" s="148" t="str">
        <f t="shared" si="64"/>
        <v>530</v>
      </c>
      <c r="F324" s="141" t="str">
        <f t="shared" si="65"/>
        <v>5000.02</v>
      </c>
      <c r="G324" s="141" t="s">
        <v>85</v>
      </c>
      <c r="H324" s="163">
        <v>0</v>
      </c>
      <c r="I324" s="163">
        <v>0</v>
      </c>
      <c r="J324" s="163"/>
      <c r="K324" s="163"/>
      <c r="L324" s="163"/>
      <c r="M324" s="163">
        <v>0</v>
      </c>
      <c r="N324" s="139">
        <v>0</v>
      </c>
      <c r="O324" s="139"/>
      <c r="Q324" s="174">
        <v>0</v>
      </c>
      <c r="R324" s="174">
        <v>0</v>
      </c>
      <c r="S324" s="174"/>
      <c r="T324" s="174"/>
      <c r="U324" s="174"/>
      <c r="V324" s="174">
        <v>0</v>
      </c>
      <c r="W324" s="140">
        <v>0</v>
      </c>
      <c r="X324" s="140"/>
      <c r="Z324" s="172">
        <v>0</v>
      </c>
      <c r="AA324" s="172">
        <v>0</v>
      </c>
      <c r="AB324" s="172"/>
      <c r="AC324" s="172"/>
      <c r="AD324" s="172"/>
      <c r="AE324" s="172">
        <v>0</v>
      </c>
      <c r="AF324" s="172">
        <v>0</v>
      </c>
      <c r="AG324" s="172"/>
      <c r="AI324" s="168">
        <f>IFERROR(VLOOKUP(B324,[2]rptBudgetaryBudgetCrossOrganiza!$A$1:$M$744,4,FALSE),"0")</f>
        <v>0</v>
      </c>
      <c r="AJ324" s="168">
        <f>IFERROR(VLOOKUP(B324,[2]rptBudgetaryBudgetCrossOrganiza!$A$1:$M$744,6,FALSE),"0")</f>
        <v>0</v>
      </c>
      <c r="AK324" s="170">
        <f t="shared" ref="AK324:AK387" si="66">AJ324</f>
        <v>0</v>
      </c>
      <c r="AL324" s="170">
        <f>IFERROR(VLOOKUP(B324,[3]rptBudgetaryBudgetCrossOrganiza!$A$11516:$O$12569,13,FALSE),"0")</f>
        <v>0</v>
      </c>
      <c r="AM324" s="170"/>
      <c r="AN324" s="170"/>
      <c r="AO324" s="170"/>
      <c r="AP324" s="170"/>
      <c r="AQ324" s="170">
        <f t="shared" si="61"/>
        <v>0</v>
      </c>
    </row>
    <row r="325" spans="1:43" x14ac:dyDescent="0.2">
      <c r="A325" s="190">
        <v>4</v>
      </c>
      <c r="B325" s="141" t="s">
        <v>513</v>
      </c>
      <c r="C325" s="148" t="str">
        <f t="shared" si="62"/>
        <v>40</v>
      </c>
      <c r="D325" s="148" t="str">
        <f t="shared" si="63"/>
        <v>60</v>
      </c>
      <c r="E325" s="148" t="str">
        <f t="shared" si="64"/>
        <v>530</v>
      </c>
      <c r="F325" s="141" t="str">
        <f t="shared" si="65"/>
        <v>5000.03</v>
      </c>
      <c r="G325" s="141" t="s">
        <v>86</v>
      </c>
      <c r="H325" s="163">
        <v>0</v>
      </c>
      <c r="I325" s="163">
        <v>0</v>
      </c>
      <c r="J325" s="163"/>
      <c r="K325" s="163"/>
      <c r="L325" s="163"/>
      <c r="M325" s="163">
        <v>0</v>
      </c>
      <c r="N325" s="139">
        <v>0</v>
      </c>
      <c r="O325" s="139"/>
      <c r="Q325" s="174">
        <v>0</v>
      </c>
      <c r="R325" s="174">
        <v>0</v>
      </c>
      <c r="S325" s="174"/>
      <c r="T325" s="174"/>
      <c r="U325" s="174"/>
      <c r="V325" s="174">
        <v>0</v>
      </c>
      <c r="W325" s="140">
        <v>0</v>
      </c>
      <c r="X325" s="140"/>
      <c r="Z325" s="172">
        <v>0</v>
      </c>
      <c r="AA325" s="172">
        <v>0</v>
      </c>
      <c r="AB325" s="172"/>
      <c r="AC325" s="172"/>
      <c r="AD325" s="172"/>
      <c r="AE325" s="172">
        <v>0</v>
      </c>
      <c r="AF325" s="172">
        <v>0</v>
      </c>
      <c r="AG325" s="172"/>
      <c r="AI325" s="168">
        <f>IFERROR(VLOOKUP(B325,[2]rptBudgetaryBudgetCrossOrganiza!$A$1:$M$744,4,FALSE),"0")</f>
        <v>0</v>
      </c>
      <c r="AJ325" s="168">
        <f>IFERROR(VLOOKUP(B325,[2]rptBudgetaryBudgetCrossOrganiza!$A$1:$M$744,6,FALSE),"0")</f>
        <v>0</v>
      </c>
      <c r="AK325" s="170">
        <f t="shared" si="66"/>
        <v>0</v>
      </c>
      <c r="AL325" s="170">
        <f>IFERROR(VLOOKUP(B325,[3]rptBudgetaryBudgetCrossOrganiza!$A$11516:$O$12569,13,FALSE),"0")</f>
        <v>0</v>
      </c>
      <c r="AM325" s="170"/>
      <c r="AN325" s="170"/>
      <c r="AO325" s="170"/>
      <c r="AP325" s="170"/>
      <c r="AQ325" s="170">
        <f t="shared" si="61"/>
        <v>0</v>
      </c>
    </row>
    <row r="326" spans="1:43" x14ac:dyDescent="0.2">
      <c r="A326" s="190">
        <v>4</v>
      </c>
      <c r="B326" s="141" t="s">
        <v>514</v>
      </c>
      <c r="C326" s="148" t="str">
        <f t="shared" si="62"/>
        <v>40</v>
      </c>
      <c r="D326" s="148" t="str">
        <f t="shared" si="63"/>
        <v>60</v>
      </c>
      <c r="E326" s="148" t="str">
        <f t="shared" si="64"/>
        <v>530</v>
      </c>
      <c r="F326" s="141" t="str">
        <f t="shared" si="65"/>
        <v>5000.04</v>
      </c>
      <c r="G326" s="141" t="s">
        <v>87</v>
      </c>
      <c r="H326" s="163">
        <v>0</v>
      </c>
      <c r="I326" s="163">
        <v>0</v>
      </c>
      <c r="J326" s="163"/>
      <c r="K326" s="163"/>
      <c r="L326" s="163"/>
      <c r="M326" s="163">
        <v>0</v>
      </c>
      <c r="N326" s="139">
        <v>0</v>
      </c>
      <c r="O326" s="139"/>
      <c r="Q326" s="174">
        <v>0</v>
      </c>
      <c r="R326" s="174">
        <v>0</v>
      </c>
      <c r="S326" s="174"/>
      <c r="T326" s="174"/>
      <c r="U326" s="174"/>
      <c r="V326" s="174">
        <v>0</v>
      </c>
      <c r="W326" s="140">
        <v>0</v>
      </c>
      <c r="X326" s="140"/>
      <c r="Z326" s="172">
        <v>0</v>
      </c>
      <c r="AA326" s="172">
        <v>0</v>
      </c>
      <c r="AB326" s="172"/>
      <c r="AC326" s="172"/>
      <c r="AD326" s="172"/>
      <c r="AE326" s="172">
        <v>0</v>
      </c>
      <c r="AF326" s="172">
        <v>0</v>
      </c>
      <c r="AG326" s="172"/>
      <c r="AI326" s="168">
        <f>IFERROR(VLOOKUP(B326,[2]rptBudgetaryBudgetCrossOrganiza!$A$1:$M$744,4,FALSE),"0")</f>
        <v>0</v>
      </c>
      <c r="AJ326" s="168">
        <f>IFERROR(VLOOKUP(B326,[2]rptBudgetaryBudgetCrossOrganiza!$A$1:$M$744,6,FALSE),"0")</f>
        <v>0</v>
      </c>
      <c r="AK326" s="170">
        <f t="shared" si="66"/>
        <v>0</v>
      </c>
      <c r="AL326" s="170">
        <f>IFERROR(VLOOKUP(B326,[3]rptBudgetaryBudgetCrossOrganiza!$A$11516:$O$12569,13,FALSE),"0")</f>
        <v>0</v>
      </c>
      <c r="AM326" s="170"/>
      <c r="AN326" s="170"/>
      <c r="AO326" s="170"/>
      <c r="AP326" s="170"/>
      <c r="AQ326" s="170">
        <f t="shared" si="61"/>
        <v>0</v>
      </c>
    </row>
    <row r="327" spans="1:43" x14ac:dyDescent="0.2">
      <c r="A327" s="190">
        <v>4</v>
      </c>
      <c r="B327" s="141" t="s">
        <v>515</v>
      </c>
      <c r="C327" s="148" t="str">
        <f t="shared" si="62"/>
        <v>40</v>
      </c>
      <c r="D327" s="148" t="str">
        <f t="shared" si="63"/>
        <v>60</v>
      </c>
      <c r="E327" s="148" t="str">
        <f t="shared" si="64"/>
        <v>530</v>
      </c>
      <c r="F327" s="141" t="str">
        <f t="shared" si="65"/>
        <v>5000.05</v>
      </c>
      <c r="G327" s="141" t="s">
        <v>88</v>
      </c>
      <c r="H327" s="163">
        <v>0</v>
      </c>
      <c r="I327" s="163">
        <v>0</v>
      </c>
      <c r="J327" s="163"/>
      <c r="K327" s="163"/>
      <c r="L327" s="163"/>
      <c r="M327" s="163">
        <v>0</v>
      </c>
      <c r="N327" s="139">
        <v>0</v>
      </c>
      <c r="O327" s="139"/>
      <c r="Q327" s="174">
        <v>0</v>
      </c>
      <c r="R327" s="174">
        <v>0</v>
      </c>
      <c r="S327" s="174"/>
      <c r="T327" s="174"/>
      <c r="U327" s="174"/>
      <c r="V327" s="174">
        <v>0</v>
      </c>
      <c r="W327" s="140">
        <v>0</v>
      </c>
      <c r="X327" s="140"/>
      <c r="Z327" s="172">
        <v>0</v>
      </c>
      <c r="AA327" s="172">
        <v>0</v>
      </c>
      <c r="AB327" s="172"/>
      <c r="AC327" s="172"/>
      <c r="AD327" s="172"/>
      <c r="AE327" s="172">
        <v>0</v>
      </c>
      <c r="AF327" s="172">
        <v>0</v>
      </c>
      <c r="AG327" s="172"/>
      <c r="AI327" s="168">
        <f>IFERROR(VLOOKUP(B327,[2]rptBudgetaryBudgetCrossOrganiza!$A$1:$M$744,4,FALSE),"0")</f>
        <v>0</v>
      </c>
      <c r="AJ327" s="168">
        <f>IFERROR(VLOOKUP(B327,[2]rptBudgetaryBudgetCrossOrganiza!$A$1:$M$744,6,FALSE),"0")</f>
        <v>0</v>
      </c>
      <c r="AK327" s="170">
        <f t="shared" si="66"/>
        <v>0</v>
      </c>
      <c r="AL327" s="170">
        <f>IFERROR(VLOOKUP(B327,[3]rptBudgetaryBudgetCrossOrganiza!$A$11516:$O$12569,13,FALSE),"0")</f>
        <v>0</v>
      </c>
      <c r="AM327" s="170"/>
      <c r="AN327" s="170"/>
      <c r="AO327" s="170"/>
      <c r="AP327" s="170"/>
      <c r="AQ327" s="170">
        <f t="shared" si="61"/>
        <v>0</v>
      </c>
    </row>
    <row r="328" spans="1:43" x14ac:dyDescent="0.2">
      <c r="A328" s="190">
        <v>4</v>
      </c>
      <c r="B328" s="141" t="s">
        <v>516</v>
      </c>
      <c r="C328" s="148" t="str">
        <f t="shared" si="62"/>
        <v>40</v>
      </c>
      <c r="D328" s="148" t="str">
        <f t="shared" si="63"/>
        <v>60</v>
      </c>
      <c r="E328" s="148" t="str">
        <f t="shared" si="64"/>
        <v>530</v>
      </c>
      <c r="F328" s="141" t="str">
        <f t="shared" si="65"/>
        <v>5000.06</v>
      </c>
      <c r="G328" s="141" t="s">
        <v>89</v>
      </c>
      <c r="H328" s="163">
        <v>0</v>
      </c>
      <c r="I328" s="163">
        <v>0</v>
      </c>
      <c r="J328" s="163"/>
      <c r="K328" s="163"/>
      <c r="L328" s="163"/>
      <c r="M328" s="163">
        <v>0</v>
      </c>
      <c r="N328" s="139">
        <v>0</v>
      </c>
      <c r="O328" s="139"/>
      <c r="Q328" s="174">
        <v>0</v>
      </c>
      <c r="R328" s="174">
        <v>0</v>
      </c>
      <c r="S328" s="174"/>
      <c r="T328" s="174"/>
      <c r="U328" s="174"/>
      <c r="V328" s="174">
        <v>0</v>
      </c>
      <c r="W328" s="140">
        <v>0</v>
      </c>
      <c r="X328" s="140"/>
      <c r="Z328" s="172">
        <v>0</v>
      </c>
      <c r="AA328" s="172">
        <v>0</v>
      </c>
      <c r="AB328" s="172"/>
      <c r="AC328" s="172"/>
      <c r="AD328" s="172"/>
      <c r="AE328" s="172">
        <v>0</v>
      </c>
      <c r="AF328" s="172">
        <v>0</v>
      </c>
      <c r="AG328" s="172"/>
      <c r="AI328" s="168">
        <f>IFERROR(VLOOKUP(B328,[2]rptBudgetaryBudgetCrossOrganiza!$A$1:$M$744,4,FALSE),"0")</f>
        <v>0</v>
      </c>
      <c r="AJ328" s="168">
        <f>IFERROR(VLOOKUP(B328,[2]rptBudgetaryBudgetCrossOrganiza!$A$1:$M$744,6,FALSE),"0")</f>
        <v>0</v>
      </c>
      <c r="AK328" s="170">
        <f t="shared" si="66"/>
        <v>0</v>
      </c>
      <c r="AL328" s="170">
        <f>IFERROR(VLOOKUP(B328,[3]rptBudgetaryBudgetCrossOrganiza!$A$11516:$O$12569,13,FALSE),"0")</f>
        <v>0</v>
      </c>
      <c r="AM328" s="170"/>
      <c r="AN328" s="170"/>
      <c r="AO328" s="170"/>
      <c r="AP328" s="170"/>
      <c r="AQ328" s="170">
        <f t="shared" si="61"/>
        <v>0</v>
      </c>
    </row>
    <row r="329" spans="1:43" x14ac:dyDescent="0.2">
      <c r="A329" s="190">
        <v>4</v>
      </c>
      <c r="B329" s="141" t="s">
        <v>517</v>
      </c>
      <c r="C329" s="148" t="str">
        <f t="shared" si="62"/>
        <v>40</v>
      </c>
      <c r="D329" s="148" t="str">
        <f t="shared" si="63"/>
        <v>60</v>
      </c>
      <c r="E329" s="148" t="str">
        <f t="shared" si="64"/>
        <v>530</v>
      </c>
      <c r="F329" s="141" t="str">
        <f t="shared" si="65"/>
        <v>5000.07</v>
      </c>
      <c r="G329" s="141" t="s">
        <v>90</v>
      </c>
      <c r="H329" s="163">
        <v>0</v>
      </c>
      <c r="I329" s="163">
        <v>0</v>
      </c>
      <c r="J329" s="163"/>
      <c r="K329" s="163"/>
      <c r="L329" s="163"/>
      <c r="M329" s="163">
        <v>0</v>
      </c>
      <c r="N329" s="139">
        <v>0</v>
      </c>
      <c r="O329" s="139"/>
      <c r="Q329" s="174">
        <v>0</v>
      </c>
      <c r="R329" s="174">
        <v>0</v>
      </c>
      <c r="S329" s="174"/>
      <c r="T329" s="174"/>
      <c r="U329" s="174"/>
      <c r="V329" s="174">
        <v>0</v>
      </c>
      <c r="W329" s="140">
        <v>0</v>
      </c>
      <c r="X329" s="140"/>
      <c r="Z329" s="172">
        <v>0</v>
      </c>
      <c r="AA329" s="172">
        <v>0</v>
      </c>
      <c r="AB329" s="172"/>
      <c r="AC329" s="172"/>
      <c r="AD329" s="172"/>
      <c r="AE329" s="172">
        <v>0</v>
      </c>
      <c r="AF329" s="172">
        <v>0</v>
      </c>
      <c r="AG329" s="172"/>
      <c r="AI329" s="168">
        <f>IFERROR(VLOOKUP(B329,[2]rptBudgetaryBudgetCrossOrganiza!$A$1:$M$744,4,FALSE),"0")</f>
        <v>0</v>
      </c>
      <c r="AJ329" s="168">
        <f>IFERROR(VLOOKUP(B329,[2]rptBudgetaryBudgetCrossOrganiza!$A$1:$M$744,6,FALSE),"0")</f>
        <v>0</v>
      </c>
      <c r="AK329" s="170">
        <f t="shared" si="66"/>
        <v>0</v>
      </c>
      <c r="AL329" s="170">
        <f>IFERROR(VLOOKUP(B329,[3]rptBudgetaryBudgetCrossOrganiza!$A$11516:$O$12569,13,FALSE),"0")</f>
        <v>0</v>
      </c>
      <c r="AM329" s="170"/>
      <c r="AN329" s="170"/>
      <c r="AO329" s="170"/>
      <c r="AP329" s="170"/>
      <c r="AQ329" s="170">
        <f t="shared" si="61"/>
        <v>0</v>
      </c>
    </row>
    <row r="330" spans="1:43" x14ac:dyDescent="0.2">
      <c r="A330" s="190">
        <v>4</v>
      </c>
      <c r="B330" s="141" t="s">
        <v>518</v>
      </c>
      <c r="C330" s="148" t="str">
        <f t="shared" si="62"/>
        <v>40</v>
      </c>
      <c r="D330" s="148" t="str">
        <f t="shared" si="63"/>
        <v>60</v>
      </c>
      <c r="E330" s="148" t="str">
        <f t="shared" si="64"/>
        <v>530</v>
      </c>
      <c r="F330" s="141" t="str">
        <f t="shared" si="65"/>
        <v>5000.08</v>
      </c>
      <c r="G330" s="141" t="s">
        <v>91</v>
      </c>
      <c r="H330" s="163">
        <v>0</v>
      </c>
      <c r="I330" s="163">
        <v>0</v>
      </c>
      <c r="J330" s="163"/>
      <c r="K330" s="163"/>
      <c r="L330" s="163"/>
      <c r="M330" s="163">
        <v>0</v>
      </c>
      <c r="N330" s="139">
        <v>0</v>
      </c>
      <c r="O330" s="139"/>
      <c r="Q330" s="174">
        <v>0</v>
      </c>
      <c r="R330" s="174">
        <v>0</v>
      </c>
      <c r="S330" s="174"/>
      <c r="T330" s="174"/>
      <c r="U330" s="174"/>
      <c r="V330" s="174">
        <v>0</v>
      </c>
      <c r="W330" s="140">
        <v>0</v>
      </c>
      <c r="X330" s="140"/>
      <c r="Z330" s="172">
        <v>0</v>
      </c>
      <c r="AA330" s="172">
        <v>0</v>
      </c>
      <c r="AB330" s="172"/>
      <c r="AC330" s="172"/>
      <c r="AD330" s="172"/>
      <c r="AE330" s="172">
        <v>0</v>
      </c>
      <c r="AF330" s="172">
        <v>0</v>
      </c>
      <c r="AG330" s="172"/>
      <c r="AI330" s="168">
        <f>IFERROR(VLOOKUP(B330,[2]rptBudgetaryBudgetCrossOrganiza!$A$1:$M$744,4,FALSE),"0")</f>
        <v>0</v>
      </c>
      <c r="AJ330" s="168">
        <f>IFERROR(VLOOKUP(B330,[2]rptBudgetaryBudgetCrossOrganiza!$A$1:$M$744,6,FALSE),"0")</f>
        <v>0</v>
      </c>
      <c r="AK330" s="170">
        <f t="shared" si="66"/>
        <v>0</v>
      </c>
      <c r="AL330" s="170">
        <f>IFERROR(VLOOKUP(B330,[3]rptBudgetaryBudgetCrossOrganiza!$A$11516:$O$12569,13,FALSE),"0")</f>
        <v>0</v>
      </c>
      <c r="AM330" s="170"/>
      <c r="AN330" s="170"/>
      <c r="AO330" s="170"/>
      <c r="AP330" s="170"/>
      <c r="AQ330" s="170">
        <f t="shared" si="61"/>
        <v>0</v>
      </c>
    </row>
    <row r="331" spans="1:43" x14ac:dyDescent="0.2">
      <c r="A331" s="190">
        <v>4</v>
      </c>
      <c r="B331" s="141" t="s">
        <v>519</v>
      </c>
      <c r="C331" s="148" t="str">
        <f t="shared" si="62"/>
        <v>40</v>
      </c>
      <c r="D331" s="148" t="str">
        <f t="shared" si="63"/>
        <v>60</v>
      </c>
      <c r="E331" s="148" t="str">
        <f t="shared" si="64"/>
        <v>530</v>
      </c>
      <c r="F331" s="141" t="str">
        <f t="shared" si="65"/>
        <v>5000.09</v>
      </c>
      <c r="G331" s="141" t="s">
        <v>92</v>
      </c>
      <c r="H331" s="163">
        <v>0</v>
      </c>
      <c r="I331" s="163">
        <v>0</v>
      </c>
      <c r="J331" s="163"/>
      <c r="K331" s="163"/>
      <c r="L331" s="163"/>
      <c r="M331" s="163">
        <v>0</v>
      </c>
      <c r="N331" s="139">
        <v>0</v>
      </c>
      <c r="O331" s="139"/>
      <c r="Q331" s="174">
        <v>0</v>
      </c>
      <c r="R331" s="174">
        <v>0</v>
      </c>
      <c r="S331" s="174"/>
      <c r="T331" s="174"/>
      <c r="U331" s="174"/>
      <c r="V331" s="174">
        <v>0</v>
      </c>
      <c r="W331" s="140">
        <v>0</v>
      </c>
      <c r="X331" s="140"/>
      <c r="Z331" s="172">
        <v>0</v>
      </c>
      <c r="AA331" s="172">
        <v>0</v>
      </c>
      <c r="AB331" s="172"/>
      <c r="AC331" s="172"/>
      <c r="AD331" s="172"/>
      <c r="AE331" s="172">
        <v>0</v>
      </c>
      <c r="AF331" s="172">
        <v>0</v>
      </c>
      <c r="AG331" s="172"/>
      <c r="AI331" s="168">
        <f>IFERROR(VLOOKUP(B331,[2]rptBudgetaryBudgetCrossOrganiza!$A$1:$M$744,4,FALSE),"0")</f>
        <v>0</v>
      </c>
      <c r="AJ331" s="168">
        <f>IFERROR(VLOOKUP(B331,[2]rptBudgetaryBudgetCrossOrganiza!$A$1:$M$744,6,FALSE),"0")</f>
        <v>0</v>
      </c>
      <c r="AK331" s="170">
        <f t="shared" si="66"/>
        <v>0</v>
      </c>
      <c r="AL331" s="170">
        <f>IFERROR(VLOOKUP(B331,[3]rptBudgetaryBudgetCrossOrganiza!$A$11516:$O$12569,13,FALSE),"0")</f>
        <v>0</v>
      </c>
      <c r="AM331" s="170"/>
      <c r="AN331" s="170"/>
      <c r="AO331" s="170"/>
      <c r="AP331" s="170"/>
      <c r="AQ331" s="170">
        <f t="shared" si="61"/>
        <v>0</v>
      </c>
    </row>
    <row r="332" spans="1:43" x14ac:dyDescent="0.2">
      <c r="A332" s="190">
        <v>4</v>
      </c>
      <c r="B332" s="141" t="s">
        <v>520</v>
      </c>
      <c r="C332" s="148" t="str">
        <f t="shared" si="62"/>
        <v>40</v>
      </c>
      <c r="D332" s="148" t="str">
        <f t="shared" si="63"/>
        <v>60</v>
      </c>
      <c r="E332" s="148" t="str">
        <f t="shared" si="64"/>
        <v>530</v>
      </c>
      <c r="F332" s="141" t="str">
        <f t="shared" si="65"/>
        <v>5000.10</v>
      </c>
      <c r="G332" s="141" t="s">
        <v>93</v>
      </c>
      <c r="H332" s="163">
        <v>0</v>
      </c>
      <c r="I332" s="163">
        <v>0</v>
      </c>
      <c r="J332" s="163"/>
      <c r="K332" s="163"/>
      <c r="L332" s="163"/>
      <c r="M332" s="163">
        <v>0</v>
      </c>
      <c r="N332" s="139">
        <v>0</v>
      </c>
      <c r="O332" s="139"/>
      <c r="Q332" s="174">
        <v>0</v>
      </c>
      <c r="R332" s="174">
        <v>0</v>
      </c>
      <c r="S332" s="174"/>
      <c r="T332" s="174"/>
      <c r="U332" s="174"/>
      <c r="V332" s="174">
        <v>0</v>
      </c>
      <c r="W332" s="140">
        <v>0</v>
      </c>
      <c r="X332" s="140"/>
      <c r="Z332" s="172">
        <v>0</v>
      </c>
      <c r="AA332" s="172">
        <v>0</v>
      </c>
      <c r="AB332" s="172"/>
      <c r="AC332" s="172"/>
      <c r="AD332" s="172"/>
      <c r="AE332" s="172">
        <v>0</v>
      </c>
      <c r="AF332" s="172">
        <v>0</v>
      </c>
      <c r="AG332" s="172"/>
      <c r="AI332" s="168">
        <f>IFERROR(VLOOKUP(B332,[2]rptBudgetaryBudgetCrossOrganiza!$A$1:$M$744,4,FALSE),"0")</f>
        <v>0</v>
      </c>
      <c r="AJ332" s="168">
        <f>IFERROR(VLOOKUP(B332,[2]rptBudgetaryBudgetCrossOrganiza!$A$1:$M$744,6,FALSE),"0")</f>
        <v>0</v>
      </c>
      <c r="AK332" s="170">
        <f t="shared" si="66"/>
        <v>0</v>
      </c>
      <c r="AL332" s="170">
        <f>IFERROR(VLOOKUP(B332,[3]rptBudgetaryBudgetCrossOrganiza!$A$11516:$O$12569,13,FALSE),"0")</f>
        <v>0</v>
      </c>
      <c r="AM332" s="170"/>
      <c r="AN332" s="170"/>
      <c r="AO332" s="170"/>
      <c r="AP332" s="170"/>
      <c r="AQ332" s="170">
        <f t="shared" si="61"/>
        <v>0</v>
      </c>
    </row>
    <row r="333" spans="1:43" x14ac:dyDescent="0.2">
      <c r="A333" s="190">
        <v>4</v>
      </c>
      <c r="B333" s="141" t="s">
        <v>521</v>
      </c>
      <c r="C333" s="148" t="str">
        <f t="shared" si="62"/>
        <v>40</v>
      </c>
      <c r="D333" s="148" t="str">
        <f t="shared" si="63"/>
        <v>60</v>
      </c>
      <c r="E333" s="148" t="str">
        <f t="shared" si="64"/>
        <v>530</v>
      </c>
      <c r="F333" s="141" t="str">
        <f t="shared" si="65"/>
        <v>5000.11</v>
      </c>
      <c r="G333" s="141" t="s">
        <v>94</v>
      </c>
      <c r="H333" s="163">
        <v>0</v>
      </c>
      <c r="I333" s="163">
        <v>0</v>
      </c>
      <c r="J333" s="163"/>
      <c r="K333" s="163"/>
      <c r="L333" s="163"/>
      <c r="M333" s="163">
        <v>0</v>
      </c>
      <c r="N333" s="139">
        <v>0</v>
      </c>
      <c r="O333" s="139"/>
      <c r="Q333" s="174">
        <v>0</v>
      </c>
      <c r="R333" s="174">
        <v>0</v>
      </c>
      <c r="S333" s="174"/>
      <c r="T333" s="174"/>
      <c r="U333" s="174"/>
      <c r="V333" s="174">
        <v>0</v>
      </c>
      <c r="W333" s="140">
        <v>0</v>
      </c>
      <c r="X333" s="140"/>
      <c r="Z333" s="172">
        <v>0</v>
      </c>
      <c r="AA333" s="172">
        <v>0</v>
      </c>
      <c r="AB333" s="172"/>
      <c r="AC333" s="172"/>
      <c r="AD333" s="172"/>
      <c r="AE333" s="172">
        <v>0</v>
      </c>
      <c r="AF333" s="172">
        <v>0</v>
      </c>
      <c r="AG333" s="172"/>
      <c r="AI333" s="168">
        <f>IFERROR(VLOOKUP(B333,[2]rptBudgetaryBudgetCrossOrganiza!$A$1:$M$744,4,FALSE),"0")</f>
        <v>0</v>
      </c>
      <c r="AJ333" s="168">
        <f>IFERROR(VLOOKUP(B333,[2]rptBudgetaryBudgetCrossOrganiza!$A$1:$M$744,6,FALSE),"0")</f>
        <v>0</v>
      </c>
      <c r="AK333" s="170">
        <f t="shared" si="66"/>
        <v>0</v>
      </c>
      <c r="AL333" s="170">
        <f>IFERROR(VLOOKUP(B333,[3]rptBudgetaryBudgetCrossOrganiza!$A$11516:$O$12569,13,FALSE),"0")</f>
        <v>0</v>
      </c>
      <c r="AM333" s="170"/>
      <c r="AN333" s="170"/>
      <c r="AO333" s="170"/>
      <c r="AP333" s="170"/>
      <c r="AQ333" s="170">
        <f t="shared" ref="AQ333:AQ396" si="67">AP333-AJ333</f>
        <v>0</v>
      </c>
    </row>
    <row r="334" spans="1:43" x14ac:dyDescent="0.2">
      <c r="A334" s="190">
        <v>4</v>
      </c>
      <c r="B334" s="141" t="s">
        <v>522</v>
      </c>
      <c r="C334" s="148" t="str">
        <f t="shared" si="62"/>
        <v>40</v>
      </c>
      <c r="D334" s="148" t="str">
        <f t="shared" si="63"/>
        <v>60</v>
      </c>
      <c r="E334" s="148" t="str">
        <f t="shared" si="64"/>
        <v>530</v>
      </c>
      <c r="F334" s="141" t="str">
        <f t="shared" si="65"/>
        <v>5000.12</v>
      </c>
      <c r="G334" s="141" t="s">
        <v>95</v>
      </c>
      <c r="H334" s="163">
        <v>0</v>
      </c>
      <c r="I334" s="163">
        <v>0</v>
      </c>
      <c r="J334" s="163"/>
      <c r="K334" s="163"/>
      <c r="L334" s="163"/>
      <c r="M334" s="163">
        <v>0</v>
      </c>
      <c r="N334" s="139">
        <v>0</v>
      </c>
      <c r="O334" s="139"/>
      <c r="Q334" s="174">
        <v>0</v>
      </c>
      <c r="R334" s="174">
        <v>0</v>
      </c>
      <c r="S334" s="174"/>
      <c r="T334" s="174"/>
      <c r="U334" s="174"/>
      <c r="V334" s="174">
        <v>0</v>
      </c>
      <c r="W334" s="140">
        <v>0</v>
      </c>
      <c r="X334" s="140"/>
      <c r="Z334" s="172">
        <v>0</v>
      </c>
      <c r="AA334" s="172">
        <v>0</v>
      </c>
      <c r="AB334" s="172"/>
      <c r="AC334" s="172"/>
      <c r="AD334" s="172"/>
      <c r="AE334" s="172">
        <v>0</v>
      </c>
      <c r="AF334" s="172">
        <v>0</v>
      </c>
      <c r="AG334" s="172"/>
      <c r="AI334" s="168">
        <f>IFERROR(VLOOKUP(B334,[2]rptBudgetaryBudgetCrossOrganiza!$A$1:$M$744,4,FALSE),"0")</f>
        <v>0</v>
      </c>
      <c r="AJ334" s="168">
        <f>IFERROR(VLOOKUP(B334,[2]rptBudgetaryBudgetCrossOrganiza!$A$1:$M$744,6,FALSE),"0")</f>
        <v>0</v>
      </c>
      <c r="AK334" s="170">
        <f t="shared" si="66"/>
        <v>0</v>
      </c>
      <c r="AL334" s="170">
        <f>IFERROR(VLOOKUP(B334,[3]rptBudgetaryBudgetCrossOrganiza!$A$11516:$O$12569,13,FALSE),"0")</f>
        <v>0</v>
      </c>
      <c r="AM334" s="170"/>
      <c r="AN334" s="170"/>
      <c r="AO334" s="170"/>
      <c r="AP334" s="170"/>
      <c r="AQ334" s="170">
        <f t="shared" si="67"/>
        <v>0</v>
      </c>
    </row>
    <row r="335" spans="1:43" x14ac:dyDescent="0.2">
      <c r="A335" s="190">
        <v>4</v>
      </c>
      <c r="B335" s="141" t="s">
        <v>523</v>
      </c>
      <c r="C335" s="148" t="str">
        <f t="shared" si="62"/>
        <v>40</v>
      </c>
      <c r="D335" s="148" t="str">
        <f t="shared" si="63"/>
        <v>60</v>
      </c>
      <c r="E335" s="148" t="str">
        <f t="shared" si="64"/>
        <v>530</v>
      </c>
      <c r="F335" s="141" t="str">
        <f t="shared" si="65"/>
        <v>5100.00</v>
      </c>
      <c r="G335" s="141" t="s">
        <v>97</v>
      </c>
      <c r="H335" s="163">
        <v>0</v>
      </c>
      <c r="I335" s="163">
        <v>0</v>
      </c>
      <c r="J335" s="163"/>
      <c r="K335" s="163"/>
      <c r="L335" s="163"/>
      <c r="M335" s="163">
        <v>0</v>
      </c>
      <c r="N335" s="139">
        <v>0</v>
      </c>
      <c r="O335" s="139"/>
      <c r="Q335" s="174">
        <v>0</v>
      </c>
      <c r="R335" s="174">
        <v>0</v>
      </c>
      <c r="S335" s="174"/>
      <c r="T335" s="174"/>
      <c r="U335" s="174"/>
      <c r="V335" s="174">
        <v>0</v>
      </c>
      <c r="W335" s="140">
        <v>0</v>
      </c>
      <c r="X335" s="140"/>
      <c r="Z335" s="172">
        <v>0</v>
      </c>
      <c r="AA335" s="172">
        <v>0</v>
      </c>
      <c r="AB335" s="172"/>
      <c r="AC335" s="172"/>
      <c r="AD335" s="172"/>
      <c r="AE335" s="172">
        <v>0</v>
      </c>
      <c r="AF335" s="172">
        <v>0</v>
      </c>
      <c r="AG335" s="172"/>
      <c r="AI335" s="168">
        <f>IFERROR(VLOOKUP(B335,[2]rptBudgetaryBudgetCrossOrganiza!$A$1:$M$744,4,FALSE),"0")</f>
        <v>0</v>
      </c>
      <c r="AJ335" s="168">
        <f>IFERROR(VLOOKUP(B335,[2]rptBudgetaryBudgetCrossOrganiza!$A$1:$M$744,6,FALSE),"0")</f>
        <v>0</v>
      </c>
      <c r="AK335" s="170">
        <f t="shared" si="66"/>
        <v>0</v>
      </c>
      <c r="AL335" s="170">
        <f>IFERROR(VLOOKUP(B335,[3]rptBudgetaryBudgetCrossOrganiza!$A$11516:$O$12569,13,FALSE),"0")</f>
        <v>0</v>
      </c>
      <c r="AM335" s="170"/>
      <c r="AN335" s="170"/>
      <c r="AO335" s="170"/>
      <c r="AP335" s="170"/>
      <c r="AQ335" s="170">
        <f t="shared" si="67"/>
        <v>0</v>
      </c>
    </row>
    <row r="336" spans="1:43" x14ac:dyDescent="0.2">
      <c r="A336" s="190">
        <v>4</v>
      </c>
      <c r="B336" s="141" t="s">
        <v>524</v>
      </c>
      <c r="C336" s="148" t="str">
        <f t="shared" si="62"/>
        <v>40</v>
      </c>
      <c r="D336" s="148" t="str">
        <f t="shared" si="63"/>
        <v>60</v>
      </c>
      <c r="E336" s="148" t="str">
        <f t="shared" si="64"/>
        <v>530</v>
      </c>
      <c r="F336" s="141" t="str">
        <f t="shared" si="65"/>
        <v>5100.01</v>
      </c>
      <c r="G336" s="141" t="s">
        <v>98</v>
      </c>
      <c r="H336" s="163">
        <v>0</v>
      </c>
      <c r="I336" s="163">
        <v>0</v>
      </c>
      <c r="J336" s="163"/>
      <c r="K336" s="163"/>
      <c r="L336" s="163"/>
      <c r="M336" s="163">
        <v>0</v>
      </c>
      <c r="N336" s="139">
        <v>0</v>
      </c>
      <c r="O336" s="139"/>
      <c r="Q336" s="174">
        <v>0</v>
      </c>
      <c r="R336" s="174">
        <v>0</v>
      </c>
      <c r="S336" s="174"/>
      <c r="T336" s="174"/>
      <c r="U336" s="174"/>
      <c r="V336" s="174">
        <v>0</v>
      </c>
      <c r="W336" s="140">
        <v>0</v>
      </c>
      <c r="X336" s="140"/>
      <c r="Z336" s="172">
        <v>0</v>
      </c>
      <c r="AA336" s="172">
        <v>0</v>
      </c>
      <c r="AB336" s="172"/>
      <c r="AC336" s="172"/>
      <c r="AD336" s="172"/>
      <c r="AE336" s="172">
        <v>0</v>
      </c>
      <c r="AF336" s="172">
        <v>0</v>
      </c>
      <c r="AG336" s="172"/>
      <c r="AI336" s="168">
        <f>IFERROR(VLOOKUP(B336,[2]rptBudgetaryBudgetCrossOrganiza!$A$1:$M$744,4,FALSE),"0")</f>
        <v>0</v>
      </c>
      <c r="AJ336" s="168">
        <f>IFERROR(VLOOKUP(B336,[2]rptBudgetaryBudgetCrossOrganiza!$A$1:$M$744,6,FALSE),"0")</f>
        <v>0</v>
      </c>
      <c r="AK336" s="170">
        <f t="shared" si="66"/>
        <v>0</v>
      </c>
      <c r="AL336" s="170">
        <f>IFERROR(VLOOKUP(B336,[3]rptBudgetaryBudgetCrossOrganiza!$A$11516:$O$12569,13,FALSE),"0")</f>
        <v>0</v>
      </c>
      <c r="AM336" s="170"/>
      <c r="AN336" s="170"/>
      <c r="AO336" s="170"/>
      <c r="AP336" s="170"/>
      <c r="AQ336" s="170">
        <f t="shared" si="67"/>
        <v>0</v>
      </c>
    </row>
    <row r="337" spans="1:43" x14ac:dyDescent="0.2">
      <c r="A337" s="190">
        <v>4</v>
      </c>
      <c r="B337" s="141" t="s">
        <v>525</v>
      </c>
      <c r="C337" s="148" t="str">
        <f t="shared" si="62"/>
        <v>40</v>
      </c>
      <c r="D337" s="148" t="str">
        <f t="shared" si="63"/>
        <v>60</v>
      </c>
      <c r="E337" s="148" t="str">
        <f t="shared" si="64"/>
        <v>530</v>
      </c>
      <c r="F337" s="141" t="str">
        <f t="shared" si="65"/>
        <v>5100.02</v>
      </c>
      <c r="G337" s="141" t="s">
        <v>99</v>
      </c>
      <c r="H337" s="163">
        <v>0</v>
      </c>
      <c r="I337" s="163">
        <v>0</v>
      </c>
      <c r="J337" s="163"/>
      <c r="K337" s="163"/>
      <c r="L337" s="163"/>
      <c r="M337" s="163">
        <v>0</v>
      </c>
      <c r="N337" s="139">
        <v>0</v>
      </c>
      <c r="O337" s="139"/>
      <c r="Q337" s="174">
        <v>0</v>
      </c>
      <c r="R337" s="174">
        <v>0</v>
      </c>
      <c r="S337" s="174"/>
      <c r="T337" s="174"/>
      <c r="U337" s="174"/>
      <c r="V337" s="174">
        <v>0</v>
      </c>
      <c r="W337" s="140">
        <v>0</v>
      </c>
      <c r="X337" s="140"/>
      <c r="Z337" s="172">
        <v>0</v>
      </c>
      <c r="AA337" s="172">
        <v>0</v>
      </c>
      <c r="AB337" s="172"/>
      <c r="AC337" s="172"/>
      <c r="AD337" s="172"/>
      <c r="AE337" s="172">
        <v>0</v>
      </c>
      <c r="AF337" s="172">
        <v>0</v>
      </c>
      <c r="AG337" s="172"/>
      <c r="AI337" s="168">
        <f>IFERROR(VLOOKUP(B337,[2]rptBudgetaryBudgetCrossOrganiza!$A$1:$M$744,4,FALSE),"0")</f>
        <v>0</v>
      </c>
      <c r="AJ337" s="168">
        <f>IFERROR(VLOOKUP(B337,[2]rptBudgetaryBudgetCrossOrganiza!$A$1:$M$744,6,FALSE),"0")</f>
        <v>0</v>
      </c>
      <c r="AK337" s="170">
        <f t="shared" si="66"/>
        <v>0</v>
      </c>
      <c r="AL337" s="170">
        <f>IFERROR(VLOOKUP(B337,[3]rptBudgetaryBudgetCrossOrganiza!$A$11516:$O$12569,13,FALSE),"0")</f>
        <v>0</v>
      </c>
      <c r="AM337" s="170"/>
      <c r="AN337" s="170"/>
      <c r="AO337" s="170"/>
      <c r="AP337" s="170"/>
      <c r="AQ337" s="170">
        <f t="shared" si="67"/>
        <v>0</v>
      </c>
    </row>
    <row r="338" spans="1:43" x14ac:dyDescent="0.2">
      <c r="A338" s="190">
        <v>4</v>
      </c>
      <c r="B338" s="141" t="s">
        <v>526</v>
      </c>
      <c r="C338" s="148" t="str">
        <f t="shared" si="62"/>
        <v>40</v>
      </c>
      <c r="D338" s="148" t="str">
        <f t="shared" si="63"/>
        <v>60</v>
      </c>
      <c r="E338" s="148" t="str">
        <f t="shared" si="64"/>
        <v>530</v>
      </c>
      <c r="F338" s="141" t="str">
        <f t="shared" si="65"/>
        <v>5100.03</v>
      </c>
      <c r="G338" s="141" t="s">
        <v>100</v>
      </c>
      <c r="H338" s="163">
        <v>0</v>
      </c>
      <c r="I338" s="163">
        <v>0</v>
      </c>
      <c r="J338" s="163"/>
      <c r="K338" s="163"/>
      <c r="L338" s="163"/>
      <c r="M338" s="163">
        <v>0</v>
      </c>
      <c r="N338" s="139">
        <v>0</v>
      </c>
      <c r="O338" s="139"/>
      <c r="Q338" s="174">
        <v>0</v>
      </c>
      <c r="R338" s="174">
        <v>0</v>
      </c>
      <c r="S338" s="174"/>
      <c r="T338" s="174"/>
      <c r="U338" s="174"/>
      <c r="V338" s="174">
        <v>0</v>
      </c>
      <c r="W338" s="140">
        <v>0</v>
      </c>
      <c r="X338" s="140"/>
      <c r="Z338" s="172">
        <v>0</v>
      </c>
      <c r="AA338" s="172">
        <v>0</v>
      </c>
      <c r="AB338" s="172"/>
      <c r="AC338" s="172"/>
      <c r="AD338" s="172"/>
      <c r="AE338" s="172">
        <v>0</v>
      </c>
      <c r="AF338" s="172">
        <v>0</v>
      </c>
      <c r="AG338" s="172"/>
      <c r="AI338" s="168">
        <f>IFERROR(VLOOKUP(B338,[2]rptBudgetaryBudgetCrossOrganiza!$A$1:$M$744,4,FALSE),"0")</f>
        <v>0</v>
      </c>
      <c r="AJ338" s="168">
        <f>IFERROR(VLOOKUP(B338,[2]rptBudgetaryBudgetCrossOrganiza!$A$1:$M$744,6,FALSE),"0")</f>
        <v>0</v>
      </c>
      <c r="AK338" s="170">
        <f t="shared" si="66"/>
        <v>0</v>
      </c>
      <c r="AL338" s="170">
        <f>IFERROR(VLOOKUP(B338,[3]rptBudgetaryBudgetCrossOrganiza!$A$11516:$O$12569,13,FALSE),"0")</f>
        <v>0</v>
      </c>
      <c r="AM338" s="170"/>
      <c r="AN338" s="170"/>
      <c r="AO338" s="170"/>
      <c r="AP338" s="170"/>
      <c r="AQ338" s="170">
        <f t="shared" si="67"/>
        <v>0</v>
      </c>
    </row>
    <row r="339" spans="1:43" x14ac:dyDescent="0.2">
      <c r="A339" s="190">
        <v>4</v>
      </c>
      <c r="B339" s="141" t="s">
        <v>527</v>
      </c>
      <c r="C339" s="148" t="str">
        <f t="shared" si="62"/>
        <v>40</v>
      </c>
      <c r="D339" s="148" t="str">
        <f t="shared" si="63"/>
        <v>60</v>
      </c>
      <c r="E339" s="148" t="str">
        <f t="shared" si="64"/>
        <v>530</v>
      </c>
      <c r="F339" s="141" t="str">
        <f t="shared" si="65"/>
        <v>5100.04</v>
      </c>
      <c r="G339" s="141" t="s">
        <v>101</v>
      </c>
      <c r="H339" s="163">
        <v>0</v>
      </c>
      <c r="I339" s="163">
        <v>0</v>
      </c>
      <c r="J339" s="163"/>
      <c r="K339" s="163"/>
      <c r="L339" s="163"/>
      <c r="M339" s="163">
        <v>0</v>
      </c>
      <c r="N339" s="139">
        <v>0</v>
      </c>
      <c r="O339" s="139"/>
      <c r="Q339" s="174">
        <v>0</v>
      </c>
      <c r="R339" s="174">
        <v>0</v>
      </c>
      <c r="S339" s="174"/>
      <c r="T339" s="174"/>
      <c r="U339" s="174"/>
      <c r="V339" s="174">
        <v>0</v>
      </c>
      <c r="W339" s="140">
        <v>0</v>
      </c>
      <c r="X339" s="140"/>
      <c r="Z339" s="172">
        <v>0</v>
      </c>
      <c r="AA339" s="172">
        <v>0</v>
      </c>
      <c r="AB339" s="172"/>
      <c r="AC339" s="172"/>
      <c r="AD339" s="172"/>
      <c r="AE339" s="172">
        <v>0</v>
      </c>
      <c r="AF339" s="172">
        <v>0</v>
      </c>
      <c r="AG339" s="172"/>
      <c r="AI339" s="168">
        <f>IFERROR(VLOOKUP(B339,[2]rptBudgetaryBudgetCrossOrganiza!$A$1:$M$744,4,FALSE),"0")</f>
        <v>0</v>
      </c>
      <c r="AJ339" s="168">
        <f>IFERROR(VLOOKUP(B339,[2]rptBudgetaryBudgetCrossOrganiza!$A$1:$M$744,6,FALSE),"0")</f>
        <v>0</v>
      </c>
      <c r="AK339" s="170">
        <f t="shared" si="66"/>
        <v>0</v>
      </c>
      <c r="AL339" s="170">
        <f>IFERROR(VLOOKUP(B339,[3]rptBudgetaryBudgetCrossOrganiza!$A$11516:$O$12569,13,FALSE),"0")</f>
        <v>0</v>
      </c>
      <c r="AM339" s="170"/>
      <c r="AN339" s="170"/>
      <c r="AO339" s="170"/>
      <c r="AP339" s="170"/>
      <c r="AQ339" s="170">
        <f t="shared" si="67"/>
        <v>0</v>
      </c>
    </row>
    <row r="340" spans="1:43" x14ac:dyDescent="0.2">
      <c r="A340" s="190">
        <v>4</v>
      </c>
      <c r="B340" s="141" t="s">
        <v>528</v>
      </c>
      <c r="C340" s="148" t="str">
        <f t="shared" si="62"/>
        <v>40</v>
      </c>
      <c r="D340" s="148" t="str">
        <f t="shared" si="63"/>
        <v>60</v>
      </c>
      <c r="E340" s="148" t="str">
        <f t="shared" si="64"/>
        <v>530</v>
      </c>
      <c r="F340" s="141" t="str">
        <f t="shared" si="65"/>
        <v>5100.05</v>
      </c>
      <c r="G340" s="141" t="s">
        <v>102</v>
      </c>
      <c r="H340" s="163">
        <v>0</v>
      </c>
      <c r="I340" s="163">
        <v>0</v>
      </c>
      <c r="J340" s="163"/>
      <c r="K340" s="163"/>
      <c r="L340" s="163"/>
      <c r="M340" s="163">
        <v>0</v>
      </c>
      <c r="N340" s="139">
        <v>0</v>
      </c>
      <c r="O340" s="139"/>
      <c r="Q340" s="174">
        <v>0</v>
      </c>
      <c r="R340" s="174">
        <v>0</v>
      </c>
      <c r="S340" s="174"/>
      <c r="T340" s="174"/>
      <c r="U340" s="174"/>
      <c r="V340" s="174">
        <v>0</v>
      </c>
      <c r="W340" s="140">
        <v>0</v>
      </c>
      <c r="X340" s="140"/>
      <c r="Z340" s="172">
        <v>0</v>
      </c>
      <c r="AA340" s="172">
        <v>0</v>
      </c>
      <c r="AB340" s="172"/>
      <c r="AC340" s="172"/>
      <c r="AD340" s="172"/>
      <c r="AE340" s="172">
        <v>0</v>
      </c>
      <c r="AF340" s="172">
        <v>0</v>
      </c>
      <c r="AG340" s="172"/>
      <c r="AI340" s="168">
        <f>IFERROR(VLOOKUP(B340,[2]rptBudgetaryBudgetCrossOrganiza!$A$1:$M$744,4,FALSE),"0")</f>
        <v>0</v>
      </c>
      <c r="AJ340" s="168">
        <f>IFERROR(VLOOKUP(B340,[2]rptBudgetaryBudgetCrossOrganiza!$A$1:$M$744,6,FALSE),"0")</f>
        <v>0</v>
      </c>
      <c r="AK340" s="170">
        <f t="shared" si="66"/>
        <v>0</v>
      </c>
      <c r="AL340" s="170">
        <f>IFERROR(VLOOKUP(B340,[3]rptBudgetaryBudgetCrossOrganiza!$A$11516:$O$12569,13,FALSE),"0")</f>
        <v>0</v>
      </c>
      <c r="AM340" s="170"/>
      <c r="AN340" s="170"/>
      <c r="AO340" s="170"/>
      <c r="AP340" s="170"/>
      <c r="AQ340" s="170">
        <f t="shared" si="67"/>
        <v>0</v>
      </c>
    </row>
    <row r="341" spans="1:43" x14ac:dyDescent="0.2">
      <c r="A341" s="190">
        <v>4</v>
      </c>
      <c r="B341" s="141" t="s">
        <v>529</v>
      </c>
      <c r="C341" s="148" t="str">
        <f t="shared" si="62"/>
        <v>40</v>
      </c>
      <c r="D341" s="148" t="str">
        <f t="shared" si="63"/>
        <v>60</v>
      </c>
      <c r="E341" s="148" t="str">
        <f t="shared" si="64"/>
        <v>530</v>
      </c>
      <c r="F341" s="141" t="str">
        <f t="shared" si="65"/>
        <v>5100.06</v>
      </c>
      <c r="G341" s="141" t="s">
        <v>103</v>
      </c>
      <c r="H341" s="163">
        <v>0</v>
      </c>
      <c r="I341" s="163">
        <v>0</v>
      </c>
      <c r="J341" s="163"/>
      <c r="K341" s="163"/>
      <c r="L341" s="163"/>
      <c r="M341" s="163">
        <v>0</v>
      </c>
      <c r="N341" s="139">
        <v>0</v>
      </c>
      <c r="O341" s="139"/>
      <c r="Q341" s="174">
        <v>0</v>
      </c>
      <c r="R341" s="174">
        <v>0</v>
      </c>
      <c r="S341" s="174"/>
      <c r="T341" s="174"/>
      <c r="U341" s="174"/>
      <c r="V341" s="174">
        <v>0</v>
      </c>
      <c r="W341" s="140">
        <v>0</v>
      </c>
      <c r="X341" s="140"/>
      <c r="Z341" s="172">
        <v>0</v>
      </c>
      <c r="AA341" s="172">
        <v>0</v>
      </c>
      <c r="AB341" s="172"/>
      <c r="AC341" s="172"/>
      <c r="AD341" s="172"/>
      <c r="AE341" s="172">
        <v>0</v>
      </c>
      <c r="AF341" s="172">
        <v>0</v>
      </c>
      <c r="AG341" s="172"/>
      <c r="AI341" s="168">
        <f>IFERROR(VLOOKUP(B341,[2]rptBudgetaryBudgetCrossOrganiza!$A$1:$M$744,4,FALSE),"0")</f>
        <v>0</v>
      </c>
      <c r="AJ341" s="168">
        <f>IFERROR(VLOOKUP(B341,[2]rptBudgetaryBudgetCrossOrganiza!$A$1:$M$744,6,FALSE),"0")</f>
        <v>0</v>
      </c>
      <c r="AK341" s="170">
        <f t="shared" si="66"/>
        <v>0</v>
      </c>
      <c r="AL341" s="170">
        <f>IFERROR(VLOOKUP(B341,[3]rptBudgetaryBudgetCrossOrganiza!$A$11516:$O$12569,13,FALSE),"0")</f>
        <v>0</v>
      </c>
      <c r="AM341" s="170"/>
      <c r="AN341" s="170"/>
      <c r="AO341" s="170"/>
      <c r="AP341" s="170"/>
      <c r="AQ341" s="170">
        <f t="shared" si="67"/>
        <v>0</v>
      </c>
    </row>
    <row r="342" spans="1:43" x14ac:dyDescent="0.2">
      <c r="A342" s="190">
        <v>4</v>
      </c>
      <c r="B342" s="141" t="s">
        <v>530</v>
      </c>
      <c r="C342" s="148" t="str">
        <f t="shared" si="62"/>
        <v>40</v>
      </c>
      <c r="D342" s="148" t="str">
        <f t="shared" si="63"/>
        <v>60</v>
      </c>
      <c r="E342" s="148" t="str">
        <f t="shared" si="64"/>
        <v>530</v>
      </c>
      <c r="F342" s="141" t="str">
        <f t="shared" si="65"/>
        <v>5100.07</v>
      </c>
      <c r="G342" s="141" t="s">
        <v>104</v>
      </c>
      <c r="H342" s="163">
        <v>0</v>
      </c>
      <c r="I342" s="163">
        <v>0</v>
      </c>
      <c r="J342" s="163"/>
      <c r="K342" s="163"/>
      <c r="L342" s="163"/>
      <c r="M342" s="163">
        <v>0</v>
      </c>
      <c r="N342" s="139">
        <v>0</v>
      </c>
      <c r="O342" s="139"/>
      <c r="Q342" s="174">
        <v>0</v>
      </c>
      <c r="R342" s="174">
        <v>0</v>
      </c>
      <c r="S342" s="174"/>
      <c r="T342" s="174"/>
      <c r="U342" s="174"/>
      <c r="V342" s="174">
        <v>0</v>
      </c>
      <c r="W342" s="140">
        <v>0</v>
      </c>
      <c r="X342" s="140"/>
      <c r="Z342" s="172">
        <v>0</v>
      </c>
      <c r="AA342" s="172">
        <v>0</v>
      </c>
      <c r="AB342" s="172"/>
      <c r="AC342" s="172"/>
      <c r="AD342" s="172"/>
      <c r="AE342" s="172">
        <v>0</v>
      </c>
      <c r="AF342" s="172">
        <v>0</v>
      </c>
      <c r="AG342" s="172"/>
      <c r="AI342" s="168">
        <f>IFERROR(VLOOKUP(B342,[2]rptBudgetaryBudgetCrossOrganiza!$A$1:$M$744,4,FALSE),"0")</f>
        <v>0</v>
      </c>
      <c r="AJ342" s="168">
        <f>IFERROR(VLOOKUP(B342,[2]rptBudgetaryBudgetCrossOrganiza!$A$1:$M$744,6,FALSE),"0")</f>
        <v>0</v>
      </c>
      <c r="AK342" s="170">
        <f t="shared" si="66"/>
        <v>0</v>
      </c>
      <c r="AL342" s="170">
        <f>IFERROR(VLOOKUP(B342,[3]rptBudgetaryBudgetCrossOrganiza!$A$11516:$O$12569,13,FALSE),"0")</f>
        <v>0</v>
      </c>
      <c r="AM342" s="170"/>
      <c r="AN342" s="170"/>
      <c r="AO342" s="170"/>
      <c r="AP342" s="170"/>
      <c r="AQ342" s="170">
        <f t="shared" si="67"/>
        <v>0</v>
      </c>
    </row>
    <row r="343" spans="1:43" x14ac:dyDescent="0.2">
      <c r="A343" s="190">
        <v>4</v>
      </c>
      <c r="B343" s="141" t="s">
        <v>531</v>
      </c>
      <c r="C343" s="148" t="str">
        <f t="shared" si="62"/>
        <v>40</v>
      </c>
      <c r="D343" s="148" t="str">
        <f t="shared" si="63"/>
        <v>60</v>
      </c>
      <c r="E343" s="148" t="str">
        <f t="shared" si="64"/>
        <v>530</v>
      </c>
      <c r="F343" s="141" t="str">
        <f t="shared" si="65"/>
        <v>5100.08</v>
      </c>
      <c r="G343" s="141" t="s">
        <v>105</v>
      </c>
      <c r="H343" s="163">
        <v>0</v>
      </c>
      <c r="I343" s="163">
        <v>0</v>
      </c>
      <c r="J343" s="163"/>
      <c r="K343" s="163"/>
      <c r="L343" s="163"/>
      <c r="M343" s="163">
        <v>0</v>
      </c>
      <c r="N343" s="139">
        <v>0</v>
      </c>
      <c r="O343" s="139"/>
      <c r="Q343" s="174">
        <v>0</v>
      </c>
      <c r="R343" s="174">
        <v>0</v>
      </c>
      <c r="S343" s="174"/>
      <c r="T343" s="174"/>
      <c r="U343" s="174"/>
      <c r="V343" s="174">
        <v>0</v>
      </c>
      <c r="W343" s="140">
        <v>0</v>
      </c>
      <c r="X343" s="140"/>
      <c r="Z343" s="172">
        <v>0</v>
      </c>
      <c r="AA343" s="172">
        <v>0</v>
      </c>
      <c r="AB343" s="172"/>
      <c r="AC343" s="172"/>
      <c r="AD343" s="172"/>
      <c r="AE343" s="172">
        <v>0</v>
      </c>
      <c r="AF343" s="172">
        <v>0</v>
      </c>
      <c r="AG343" s="172"/>
      <c r="AI343" s="168">
        <f>IFERROR(VLOOKUP(B343,[2]rptBudgetaryBudgetCrossOrganiza!$A$1:$M$744,4,FALSE),"0")</f>
        <v>0</v>
      </c>
      <c r="AJ343" s="168">
        <f>IFERROR(VLOOKUP(B343,[2]rptBudgetaryBudgetCrossOrganiza!$A$1:$M$744,6,FALSE),"0")</f>
        <v>0</v>
      </c>
      <c r="AK343" s="170">
        <f t="shared" si="66"/>
        <v>0</v>
      </c>
      <c r="AL343" s="170">
        <f>IFERROR(VLOOKUP(B343,[3]rptBudgetaryBudgetCrossOrganiza!$A$11516:$O$12569,13,FALSE),"0")</f>
        <v>0</v>
      </c>
      <c r="AM343" s="170"/>
      <c r="AN343" s="170"/>
      <c r="AO343" s="170"/>
      <c r="AP343" s="170"/>
      <c r="AQ343" s="170">
        <f t="shared" si="67"/>
        <v>0</v>
      </c>
    </row>
    <row r="344" spans="1:43" x14ac:dyDescent="0.2">
      <c r="A344" s="190">
        <v>4</v>
      </c>
      <c r="B344" s="141" t="s">
        <v>532</v>
      </c>
      <c r="C344" s="148" t="str">
        <f t="shared" si="62"/>
        <v>40</v>
      </c>
      <c r="D344" s="148" t="str">
        <f t="shared" si="63"/>
        <v>60</v>
      </c>
      <c r="E344" s="148" t="str">
        <f t="shared" si="64"/>
        <v>530</v>
      </c>
      <c r="F344" s="141" t="str">
        <f t="shared" si="65"/>
        <v>5100.09</v>
      </c>
      <c r="G344" s="141" t="s">
        <v>106</v>
      </c>
      <c r="H344" s="163">
        <v>0</v>
      </c>
      <c r="I344" s="163">
        <v>0</v>
      </c>
      <c r="J344" s="163"/>
      <c r="K344" s="163"/>
      <c r="L344" s="163"/>
      <c r="M344" s="163">
        <v>0</v>
      </c>
      <c r="N344" s="139">
        <v>0</v>
      </c>
      <c r="O344" s="139"/>
      <c r="Q344" s="174">
        <v>0</v>
      </c>
      <c r="R344" s="174">
        <v>0</v>
      </c>
      <c r="S344" s="174"/>
      <c r="T344" s="174"/>
      <c r="U344" s="174"/>
      <c r="V344" s="174">
        <v>0</v>
      </c>
      <c r="W344" s="140">
        <v>0</v>
      </c>
      <c r="X344" s="140"/>
      <c r="Z344" s="172">
        <v>0</v>
      </c>
      <c r="AA344" s="172">
        <v>0</v>
      </c>
      <c r="AB344" s="172"/>
      <c r="AC344" s="172"/>
      <c r="AD344" s="172"/>
      <c r="AE344" s="172">
        <v>0</v>
      </c>
      <c r="AF344" s="172">
        <v>0</v>
      </c>
      <c r="AG344" s="172"/>
      <c r="AI344" s="168">
        <f>IFERROR(VLOOKUP(B344,[2]rptBudgetaryBudgetCrossOrganiza!$A$1:$M$744,4,FALSE),"0")</f>
        <v>0</v>
      </c>
      <c r="AJ344" s="168">
        <f>IFERROR(VLOOKUP(B344,[2]rptBudgetaryBudgetCrossOrganiza!$A$1:$M$744,6,FALSE),"0")</f>
        <v>0</v>
      </c>
      <c r="AK344" s="170">
        <f t="shared" si="66"/>
        <v>0</v>
      </c>
      <c r="AL344" s="170">
        <f>IFERROR(VLOOKUP(B344,[3]rptBudgetaryBudgetCrossOrganiza!$A$11516:$O$12569,13,FALSE),"0")</f>
        <v>0</v>
      </c>
      <c r="AM344" s="170"/>
      <c r="AN344" s="170"/>
      <c r="AO344" s="170"/>
      <c r="AP344" s="170"/>
      <c r="AQ344" s="170">
        <f t="shared" si="67"/>
        <v>0</v>
      </c>
    </row>
    <row r="345" spans="1:43" x14ac:dyDescent="0.2">
      <c r="A345" s="190">
        <v>4</v>
      </c>
      <c r="B345" s="141" t="s">
        <v>533</v>
      </c>
      <c r="C345" s="148" t="str">
        <f t="shared" si="62"/>
        <v>40</v>
      </c>
      <c r="D345" s="148" t="str">
        <f t="shared" si="63"/>
        <v>60</v>
      </c>
      <c r="E345" s="148" t="str">
        <f t="shared" si="64"/>
        <v>530</v>
      </c>
      <c r="F345" s="141" t="str">
        <f t="shared" si="65"/>
        <v>5100.10</v>
      </c>
      <c r="G345" s="141" t="s">
        <v>107</v>
      </c>
      <c r="H345" s="163">
        <v>0</v>
      </c>
      <c r="I345" s="163">
        <v>0</v>
      </c>
      <c r="J345" s="163"/>
      <c r="K345" s="163"/>
      <c r="L345" s="163"/>
      <c r="M345" s="163">
        <v>0</v>
      </c>
      <c r="N345" s="139">
        <v>0</v>
      </c>
      <c r="O345" s="139"/>
      <c r="Q345" s="174">
        <v>0</v>
      </c>
      <c r="R345" s="174">
        <v>0</v>
      </c>
      <c r="S345" s="174"/>
      <c r="T345" s="174"/>
      <c r="U345" s="174"/>
      <c r="V345" s="174">
        <v>0</v>
      </c>
      <c r="W345" s="140">
        <v>0</v>
      </c>
      <c r="X345" s="140"/>
      <c r="Z345" s="172">
        <v>0</v>
      </c>
      <c r="AA345" s="172">
        <v>0</v>
      </c>
      <c r="AB345" s="172"/>
      <c r="AC345" s="172"/>
      <c r="AD345" s="172"/>
      <c r="AE345" s="172">
        <v>0</v>
      </c>
      <c r="AF345" s="172">
        <v>0</v>
      </c>
      <c r="AG345" s="172"/>
      <c r="AI345" s="168">
        <f>IFERROR(VLOOKUP(B345,[2]rptBudgetaryBudgetCrossOrganiza!$A$1:$M$744,4,FALSE),"0")</f>
        <v>0</v>
      </c>
      <c r="AJ345" s="168">
        <f>IFERROR(VLOOKUP(B345,[2]rptBudgetaryBudgetCrossOrganiza!$A$1:$M$744,6,FALSE),"0")</f>
        <v>0</v>
      </c>
      <c r="AK345" s="170">
        <f t="shared" si="66"/>
        <v>0</v>
      </c>
      <c r="AL345" s="170">
        <f>IFERROR(VLOOKUP(B345,[3]rptBudgetaryBudgetCrossOrganiza!$A$11516:$O$12569,13,FALSE),"0")</f>
        <v>0</v>
      </c>
      <c r="AM345" s="170"/>
      <c r="AN345" s="170"/>
      <c r="AO345" s="170"/>
      <c r="AP345" s="170"/>
      <c r="AQ345" s="170">
        <f t="shared" si="67"/>
        <v>0</v>
      </c>
    </row>
    <row r="346" spans="1:43" x14ac:dyDescent="0.2">
      <c r="A346" s="190">
        <v>4</v>
      </c>
      <c r="B346" s="141" t="s">
        <v>534</v>
      </c>
      <c r="C346" s="148" t="str">
        <f t="shared" si="62"/>
        <v>40</v>
      </c>
      <c r="D346" s="148" t="str">
        <f t="shared" si="63"/>
        <v>60</v>
      </c>
      <c r="E346" s="148" t="str">
        <f t="shared" si="64"/>
        <v>530</v>
      </c>
      <c r="F346" s="141" t="str">
        <f t="shared" si="65"/>
        <v>5100.11</v>
      </c>
      <c r="G346" s="141" t="s">
        <v>108</v>
      </c>
      <c r="H346" s="163">
        <v>0</v>
      </c>
      <c r="I346" s="163">
        <v>0</v>
      </c>
      <c r="J346" s="163"/>
      <c r="K346" s="163"/>
      <c r="L346" s="163"/>
      <c r="M346" s="163">
        <v>0</v>
      </c>
      <c r="N346" s="139">
        <v>0</v>
      </c>
      <c r="O346" s="139"/>
      <c r="Q346" s="174">
        <v>0</v>
      </c>
      <c r="R346" s="174">
        <v>0</v>
      </c>
      <c r="S346" s="174"/>
      <c r="T346" s="174"/>
      <c r="U346" s="174"/>
      <c r="V346" s="174">
        <v>0</v>
      </c>
      <c r="W346" s="140">
        <v>0</v>
      </c>
      <c r="X346" s="140"/>
      <c r="Z346" s="172">
        <v>0</v>
      </c>
      <c r="AA346" s="172">
        <v>0</v>
      </c>
      <c r="AB346" s="172"/>
      <c r="AC346" s="172"/>
      <c r="AD346" s="172"/>
      <c r="AE346" s="172">
        <v>0</v>
      </c>
      <c r="AF346" s="172">
        <v>0</v>
      </c>
      <c r="AG346" s="172"/>
      <c r="AI346" s="168">
        <f>IFERROR(VLOOKUP(B346,[2]rptBudgetaryBudgetCrossOrganiza!$A$1:$M$744,4,FALSE),"0")</f>
        <v>0</v>
      </c>
      <c r="AJ346" s="168">
        <f>IFERROR(VLOOKUP(B346,[2]rptBudgetaryBudgetCrossOrganiza!$A$1:$M$744,6,FALSE),"0")</f>
        <v>0</v>
      </c>
      <c r="AK346" s="170">
        <f t="shared" si="66"/>
        <v>0</v>
      </c>
      <c r="AL346" s="170">
        <f>IFERROR(VLOOKUP(B346,[3]rptBudgetaryBudgetCrossOrganiza!$A$11516:$O$12569,13,FALSE),"0")</f>
        <v>0</v>
      </c>
      <c r="AM346" s="170"/>
      <c r="AN346" s="170"/>
      <c r="AO346" s="170"/>
      <c r="AP346" s="170"/>
      <c r="AQ346" s="170">
        <f t="shared" si="67"/>
        <v>0</v>
      </c>
    </row>
    <row r="347" spans="1:43" x14ac:dyDescent="0.2">
      <c r="A347" s="190">
        <v>4</v>
      </c>
      <c r="B347" s="141" t="s">
        <v>535</v>
      </c>
      <c r="C347" s="148" t="str">
        <f t="shared" si="62"/>
        <v>40</v>
      </c>
      <c r="D347" s="148" t="str">
        <f t="shared" si="63"/>
        <v>60</v>
      </c>
      <c r="E347" s="148" t="str">
        <f t="shared" si="64"/>
        <v>530</v>
      </c>
      <c r="F347" s="141" t="str">
        <f t="shared" si="65"/>
        <v>5100.12</v>
      </c>
      <c r="G347" s="141" t="s">
        <v>109</v>
      </c>
      <c r="H347" s="163">
        <v>0</v>
      </c>
      <c r="I347" s="163">
        <v>0</v>
      </c>
      <c r="J347" s="163"/>
      <c r="K347" s="163"/>
      <c r="L347" s="163"/>
      <c r="M347" s="163">
        <v>0</v>
      </c>
      <c r="N347" s="139">
        <v>0</v>
      </c>
      <c r="O347" s="139"/>
      <c r="Q347" s="174">
        <v>0</v>
      </c>
      <c r="R347" s="174">
        <v>0</v>
      </c>
      <c r="S347" s="174"/>
      <c r="T347" s="174"/>
      <c r="U347" s="174"/>
      <c r="V347" s="174">
        <v>0</v>
      </c>
      <c r="W347" s="140">
        <v>0</v>
      </c>
      <c r="X347" s="140"/>
      <c r="Z347" s="172">
        <v>0</v>
      </c>
      <c r="AA347" s="172">
        <v>0</v>
      </c>
      <c r="AB347" s="172"/>
      <c r="AC347" s="172"/>
      <c r="AD347" s="172"/>
      <c r="AE347" s="172">
        <v>0</v>
      </c>
      <c r="AF347" s="172">
        <v>0</v>
      </c>
      <c r="AG347" s="172"/>
      <c r="AI347" s="168">
        <f>IFERROR(VLOOKUP(B347,[2]rptBudgetaryBudgetCrossOrganiza!$A$1:$M$744,4,FALSE),"0")</f>
        <v>0</v>
      </c>
      <c r="AJ347" s="168">
        <f>IFERROR(VLOOKUP(B347,[2]rptBudgetaryBudgetCrossOrganiza!$A$1:$M$744,6,FALSE),"0")</f>
        <v>0</v>
      </c>
      <c r="AK347" s="170">
        <f t="shared" si="66"/>
        <v>0</v>
      </c>
      <c r="AL347" s="170">
        <f>IFERROR(VLOOKUP(B347,[3]rptBudgetaryBudgetCrossOrganiza!$A$11516:$O$12569,13,FALSE),"0")</f>
        <v>0</v>
      </c>
      <c r="AM347" s="170"/>
      <c r="AN347" s="170"/>
      <c r="AO347" s="170"/>
      <c r="AP347" s="170"/>
      <c r="AQ347" s="170">
        <f t="shared" si="67"/>
        <v>0</v>
      </c>
    </row>
    <row r="348" spans="1:43" x14ac:dyDescent="0.2">
      <c r="A348" s="190">
        <v>4</v>
      </c>
      <c r="B348" s="141" t="s">
        <v>536</v>
      </c>
      <c r="C348" s="148" t="str">
        <f t="shared" si="62"/>
        <v>40</v>
      </c>
      <c r="D348" s="148" t="str">
        <f t="shared" si="63"/>
        <v>60</v>
      </c>
      <c r="E348" s="148" t="str">
        <f t="shared" si="64"/>
        <v>530</v>
      </c>
      <c r="F348" s="141" t="str">
        <f t="shared" si="65"/>
        <v>5100.13</v>
      </c>
      <c r="G348" s="141" t="s">
        <v>110</v>
      </c>
      <c r="H348" s="163">
        <v>0</v>
      </c>
      <c r="I348" s="163">
        <v>0</v>
      </c>
      <c r="J348" s="163"/>
      <c r="K348" s="163"/>
      <c r="L348" s="163"/>
      <c r="M348" s="163">
        <v>0</v>
      </c>
      <c r="N348" s="139">
        <v>0</v>
      </c>
      <c r="O348" s="139"/>
      <c r="Q348" s="174">
        <v>0</v>
      </c>
      <c r="R348" s="174">
        <v>0</v>
      </c>
      <c r="S348" s="174"/>
      <c r="T348" s="174"/>
      <c r="U348" s="174"/>
      <c r="V348" s="174">
        <v>0</v>
      </c>
      <c r="W348" s="140">
        <v>0</v>
      </c>
      <c r="X348" s="140"/>
      <c r="Z348" s="172">
        <v>0</v>
      </c>
      <c r="AA348" s="172">
        <v>0</v>
      </c>
      <c r="AB348" s="172"/>
      <c r="AC348" s="172"/>
      <c r="AD348" s="172"/>
      <c r="AE348" s="172">
        <v>0</v>
      </c>
      <c r="AF348" s="172">
        <v>0</v>
      </c>
      <c r="AG348" s="172"/>
      <c r="AI348" s="168">
        <f>IFERROR(VLOOKUP(B348,[2]rptBudgetaryBudgetCrossOrganiza!$A$1:$M$744,4,FALSE),"0")</f>
        <v>0</v>
      </c>
      <c r="AJ348" s="168">
        <f>IFERROR(VLOOKUP(B348,[2]rptBudgetaryBudgetCrossOrganiza!$A$1:$M$744,6,FALSE),"0")</f>
        <v>0</v>
      </c>
      <c r="AK348" s="170">
        <f t="shared" si="66"/>
        <v>0</v>
      </c>
      <c r="AL348" s="170">
        <f>IFERROR(VLOOKUP(B348,[3]rptBudgetaryBudgetCrossOrganiza!$A$11516:$O$12569,13,FALSE),"0")</f>
        <v>0</v>
      </c>
      <c r="AM348" s="170"/>
      <c r="AN348" s="170"/>
      <c r="AO348" s="170"/>
      <c r="AP348" s="170"/>
      <c r="AQ348" s="170">
        <f t="shared" si="67"/>
        <v>0</v>
      </c>
    </row>
    <row r="349" spans="1:43" x14ac:dyDescent="0.2">
      <c r="A349" s="190">
        <v>4</v>
      </c>
      <c r="B349" s="141" t="s">
        <v>537</v>
      </c>
      <c r="C349" s="148" t="str">
        <f t="shared" si="62"/>
        <v>40</v>
      </c>
      <c r="D349" s="148" t="str">
        <f t="shared" si="63"/>
        <v>60</v>
      </c>
      <c r="E349" s="148" t="str">
        <f t="shared" si="64"/>
        <v>530</v>
      </c>
      <c r="F349" s="141" t="str">
        <f t="shared" si="65"/>
        <v>5100.14</v>
      </c>
      <c r="G349" s="141" t="s">
        <v>111</v>
      </c>
      <c r="H349" s="163">
        <v>0</v>
      </c>
      <c r="I349" s="163">
        <v>0</v>
      </c>
      <c r="J349" s="163"/>
      <c r="K349" s="163"/>
      <c r="L349" s="163"/>
      <c r="M349" s="163">
        <v>0</v>
      </c>
      <c r="N349" s="139">
        <v>0</v>
      </c>
      <c r="O349" s="139"/>
      <c r="Q349" s="174">
        <v>0</v>
      </c>
      <c r="R349" s="174">
        <v>0</v>
      </c>
      <c r="S349" s="174"/>
      <c r="T349" s="174"/>
      <c r="U349" s="174"/>
      <c r="V349" s="174">
        <v>0</v>
      </c>
      <c r="W349" s="140">
        <v>0</v>
      </c>
      <c r="X349" s="140"/>
      <c r="Z349" s="172">
        <v>0</v>
      </c>
      <c r="AA349" s="172">
        <v>0</v>
      </c>
      <c r="AB349" s="172"/>
      <c r="AC349" s="172"/>
      <c r="AD349" s="172"/>
      <c r="AE349" s="172">
        <v>0</v>
      </c>
      <c r="AF349" s="172">
        <v>0</v>
      </c>
      <c r="AG349" s="172"/>
      <c r="AI349" s="168">
        <f>IFERROR(VLOOKUP(B349,[2]rptBudgetaryBudgetCrossOrganiza!$A$1:$M$744,4,FALSE),"0")</f>
        <v>0</v>
      </c>
      <c r="AJ349" s="168">
        <f>IFERROR(VLOOKUP(B349,[2]rptBudgetaryBudgetCrossOrganiza!$A$1:$M$744,6,FALSE),"0")</f>
        <v>0</v>
      </c>
      <c r="AK349" s="170">
        <f t="shared" si="66"/>
        <v>0</v>
      </c>
      <c r="AL349" s="170">
        <f>IFERROR(VLOOKUP(B349,[3]rptBudgetaryBudgetCrossOrganiza!$A$11516:$O$12569,13,FALSE),"0")</f>
        <v>0</v>
      </c>
      <c r="AM349" s="170"/>
      <c r="AN349" s="170"/>
      <c r="AO349" s="170"/>
      <c r="AP349" s="170"/>
      <c r="AQ349" s="170">
        <f t="shared" si="67"/>
        <v>0</v>
      </c>
    </row>
    <row r="350" spans="1:43" x14ac:dyDescent="0.2">
      <c r="A350" s="190">
        <v>4</v>
      </c>
      <c r="B350" s="141" t="s">
        <v>538</v>
      </c>
      <c r="C350" s="148" t="str">
        <f t="shared" si="62"/>
        <v>40</v>
      </c>
      <c r="D350" s="148" t="str">
        <f t="shared" si="63"/>
        <v>60</v>
      </c>
      <c r="E350" s="148" t="str">
        <f t="shared" si="64"/>
        <v>530</v>
      </c>
      <c r="F350" s="141" t="str">
        <f t="shared" si="65"/>
        <v>5100.15</v>
      </c>
      <c r="G350" s="141" t="s">
        <v>112</v>
      </c>
      <c r="H350" s="163">
        <v>0</v>
      </c>
      <c r="I350" s="163">
        <v>0</v>
      </c>
      <c r="J350" s="163"/>
      <c r="K350" s="163"/>
      <c r="L350" s="163"/>
      <c r="M350" s="163">
        <v>0</v>
      </c>
      <c r="N350" s="139">
        <v>0</v>
      </c>
      <c r="O350" s="139"/>
      <c r="Q350" s="174">
        <v>0</v>
      </c>
      <c r="R350" s="174">
        <v>0</v>
      </c>
      <c r="S350" s="174"/>
      <c r="T350" s="174"/>
      <c r="U350" s="174"/>
      <c r="V350" s="174">
        <v>0</v>
      </c>
      <c r="W350" s="140">
        <v>0</v>
      </c>
      <c r="X350" s="140"/>
      <c r="Z350" s="172">
        <v>0</v>
      </c>
      <c r="AA350" s="172">
        <v>0</v>
      </c>
      <c r="AB350" s="172"/>
      <c r="AC350" s="172"/>
      <c r="AD350" s="172"/>
      <c r="AE350" s="172">
        <v>0</v>
      </c>
      <c r="AF350" s="172">
        <v>0</v>
      </c>
      <c r="AG350" s="172"/>
      <c r="AI350" s="168">
        <f>IFERROR(VLOOKUP(B350,[2]rptBudgetaryBudgetCrossOrganiza!$A$1:$M$744,4,FALSE),"0")</f>
        <v>0</v>
      </c>
      <c r="AJ350" s="168">
        <f>IFERROR(VLOOKUP(B350,[2]rptBudgetaryBudgetCrossOrganiza!$A$1:$M$744,6,FALSE),"0")</f>
        <v>0</v>
      </c>
      <c r="AK350" s="170">
        <f t="shared" si="66"/>
        <v>0</v>
      </c>
      <c r="AL350" s="170">
        <f>IFERROR(VLOOKUP(B350,[3]rptBudgetaryBudgetCrossOrganiza!$A$11516:$O$12569,13,FALSE),"0")</f>
        <v>0</v>
      </c>
      <c r="AM350" s="170"/>
      <c r="AN350" s="170"/>
      <c r="AO350" s="170"/>
      <c r="AP350" s="170"/>
      <c r="AQ350" s="170">
        <f t="shared" si="67"/>
        <v>0</v>
      </c>
    </row>
    <row r="351" spans="1:43" x14ac:dyDescent="0.2">
      <c r="A351" s="190">
        <v>4</v>
      </c>
      <c r="B351" s="141" t="s">
        <v>539</v>
      </c>
      <c r="C351" s="148" t="str">
        <f t="shared" si="62"/>
        <v>40</v>
      </c>
      <c r="D351" s="148" t="str">
        <f t="shared" si="63"/>
        <v>60</v>
      </c>
      <c r="E351" s="148" t="str">
        <f t="shared" si="64"/>
        <v>530</v>
      </c>
      <c r="F351" s="141" t="str">
        <f t="shared" si="65"/>
        <v>5100.16</v>
      </c>
      <c r="G351" s="141" t="s">
        <v>113</v>
      </c>
      <c r="H351" s="163">
        <v>0</v>
      </c>
      <c r="I351" s="163">
        <v>0</v>
      </c>
      <c r="J351" s="163"/>
      <c r="K351" s="163"/>
      <c r="L351" s="163"/>
      <c r="M351" s="163">
        <v>0</v>
      </c>
      <c r="N351" s="139">
        <v>0</v>
      </c>
      <c r="O351" s="139"/>
      <c r="Q351" s="174">
        <v>0</v>
      </c>
      <c r="R351" s="174">
        <v>0</v>
      </c>
      <c r="S351" s="174"/>
      <c r="T351" s="174"/>
      <c r="U351" s="174"/>
      <c r="V351" s="174">
        <v>0</v>
      </c>
      <c r="W351" s="140">
        <v>0</v>
      </c>
      <c r="X351" s="140"/>
      <c r="Z351" s="172">
        <v>0</v>
      </c>
      <c r="AA351" s="172">
        <v>0</v>
      </c>
      <c r="AB351" s="172"/>
      <c r="AC351" s="172"/>
      <c r="AD351" s="172"/>
      <c r="AE351" s="172">
        <v>0</v>
      </c>
      <c r="AF351" s="172">
        <v>0</v>
      </c>
      <c r="AG351" s="172"/>
      <c r="AI351" s="168">
        <f>IFERROR(VLOOKUP(B351,[2]rptBudgetaryBudgetCrossOrganiza!$A$1:$M$744,4,FALSE),"0")</f>
        <v>0</v>
      </c>
      <c r="AJ351" s="168">
        <f>IFERROR(VLOOKUP(B351,[2]rptBudgetaryBudgetCrossOrganiza!$A$1:$M$744,6,FALSE),"0")</f>
        <v>0</v>
      </c>
      <c r="AK351" s="170">
        <f t="shared" si="66"/>
        <v>0</v>
      </c>
      <c r="AL351" s="170">
        <f>IFERROR(VLOOKUP(B351,[3]rptBudgetaryBudgetCrossOrganiza!$A$11516:$O$12569,13,FALSE),"0")</f>
        <v>0</v>
      </c>
      <c r="AM351" s="170"/>
      <c r="AN351" s="170"/>
      <c r="AO351" s="170"/>
      <c r="AP351" s="170"/>
      <c r="AQ351" s="170">
        <f t="shared" si="67"/>
        <v>0</v>
      </c>
    </row>
    <row r="352" spans="1:43" x14ac:dyDescent="0.2">
      <c r="A352" s="190">
        <v>4</v>
      </c>
      <c r="B352" s="141" t="s">
        <v>540</v>
      </c>
      <c r="C352" s="148" t="str">
        <f t="shared" si="62"/>
        <v>40</v>
      </c>
      <c r="D352" s="148" t="str">
        <f t="shared" si="63"/>
        <v>60</v>
      </c>
      <c r="E352" s="148" t="str">
        <f t="shared" si="64"/>
        <v>530</v>
      </c>
      <c r="F352" s="141" t="str">
        <f t="shared" si="65"/>
        <v>5100.17</v>
      </c>
      <c r="G352" s="141" t="s">
        <v>897</v>
      </c>
      <c r="H352" s="163">
        <v>0</v>
      </c>
      <c r="I352" s="163">
        <v>0</v>
      </c>
      <c r="J352" s="163"/>
      <c r="K352" s="163"/>
      <c r="L352" s="163"/>
      <c r="M352" s="163">
        <v>0</v>
      </c>
      <c r="N352" s="139">
        <v>0</v>
      </c>
      <c r="O352" s="139"/>
      <c r="Q352" s="174">
        <v>0</v>
      </c>
      <c r="R352" s="174">
        <v>0</v>
      </c>
      <c r="S352" s="174"/>
      <c r="T352" s="174"/>
      <c r="U352" s="174"/>
      <c r="V352" s="174">
        <v>0</v>
      </c>
      <c r="W352" s="140">
        <v>0</v>
      </c>
      <c r="X352" s="140"/>
      <c r="Z352" s="172">
        <v>0</v>
      </c>
      <c r="AA352" s="172">
        <v>0</v>
      </c>
      <c r="AB352" s="172"/>
      <c r="AC352" s="172"/>
      <c r="AD352" s="172"/>
      <c r="AE352" s="172">
        <v>0</v>
      </c>
      <c r="AF352" s="172">
        <v>0</v>
      </c>
      <c r="AG352" s="172"/>
      <c r="AI352" s="168">
        <f>IFERROR(VLOOKUP(B352,[2]rptBudgetaryBudgetCrossOrganiza!$A$1:$M$744,4,FALSE),"0")</f>
        <v>0</v>
      </c>
      <c r="AJ352" s="168">
        <f>IFERROR(VLOOKUP(B352,[2]rptBudgetaryBudgetCrossOrganiza!$A$1:$M$744,6,FALSE),"0")</f>
        <v>0</v>
      </c>
      <c r="AK352" s="170">
        <f t="shared" si="66"/>
        <v>0</v>
      </c>
      <c r="AL352" s="170">
        <f>IFERROR(VLOOKUP(B352,[3]rptBudgetaryBudgetCrossOrganiza!$A$11516:$O$12569,13,FALSE),"0")</f>
        <v>0</v>
      </c>
      <c r="AM352" s="170"/>
      <c r="AN352" s="170"/>
      <c r="AO352" s="170"/>
      <c r="AP352" s="170"/>
      <c r="AQ352" s="170">
        <f t="shared" si="67"/>
        <v>0</v>
      </c>
    </row>
    <row r="353" spans="1:43" x14ac:dyDescent="0.2">
      <c r="A353" s="141">
        <v>9</v>
      </c>
      <c r="B353" s="141" t="s">
        <v>541</v>
      </c>
      <c r="C353" s="148" t="str">
        <f t="shared" si="62"/>
        <v>40</v>
      </c>
      <c r="D353" s="148" t="str">
        <f t="shared" si="63"/>
        <v>60</v>
      </c>
      <c r="E353" s="148" t="str">
        <f t="shared" si="64"/>
        <v>530</v>
      </c>
      <c r="F353" s="141" t="str">
        <f t="shared" si="65"/>
        <v>6400.05</v>
      </c>
      <c r="G353" s="141" t="s">
        <v>121</v>
      </c>
      <c r="H353" s="163">
        <v>5000</v>
      </c>
      <c r="I353" s="163">
        <v>5000</v>
      </c>
      <c r="J353" s="163"/>
      <c r="K353" s="163"/>
      <c r="L353" s="163"/>
      <c r="M353" s="163">
        <v>3842.1</v>
      </c>
      <c r="N353" s="139">
        <v>3842.1</v>
      </c>
      <c r="O353" s="139"/>
      <c r="Q353" s="174">
        <v>5000</v>
      </c>
      <c r="R353" s="174">
        <v>5000</v>
      </c>
      <c r="S353" s="174"/>
      <c r="T353" s="174"/>
      <c r="U353" s="174"/>
      <c r="V353" s="174">
        <v>5385.42</v>
      </c>
      <c r="W353" s="140">
        <v>5385.42</v>
      </c>
      <c r="X353" s="140"/>
      <c r="Z353" s="172">
        <v>8000</v>
      </c>
      <c r="AA353" s="172">
        <v>8000</v>
      </c>
      <c r="AB353" s="172"/>
      <c r="AC353" s="172"/>
      <c r="AD353" s="172"/>
      <c r="AE353" s="172">
        <v>8409.48</v>
      </c>
      <c r="AF353" s="172">
        <v>8409.48</v>
      </c>
      <c r="AG353" s="172"/>
      <c r="AI353" s="168">
        <f>IFERROR(VLOOKUP(B353,[2]rptBudgetaryBudgetCrossOrganiza!$A$1:$M$744,4,FALSE),"0")</f>
        <v>8000</v>
      </c>
      <c r="AJ353" s="168">
        <f>IFERROR(VLOOKUP(B353,[2]rptBudgetaryBudgetCrossOrganiza!$A$1:$M$744,6,FALSE),"0")</f>
        <v>8000</v>
      </c>
      <c r="AK353" s="170">
        <f t="shared" si="66"/>
        <v>8000</v>
      </c>
      <c r="AL353" s="170">
        <f>IFERROR(VLOOKUP(B353,[3]rptBudgetaryBudgetCrossOrganiza!$A$11516:$O$12569,13,FALSE),"0")</f>
        <v>1133.79</v>
      </c>
      <c r="AM353" s="170"/>
      <c r="AN353" s="170"/>
      <c r="AO353" s="170"/>
      <c r="AP353" s="170"/>
      <c r="AQ353" s="170">
        <f t="shared" si="67"/>
        <v>-8000</v>
      </c>
    </row>
    <row r="354" spans="1:43" x14ac:dyDescent="0.2">
      <c r="A354" s="141">
        <v>14</v>
      </c>
      <c r="B354" s="141" t="s">
        <v>542</v>
      </c>
      <c r="C354" s="148" t="str">
        <f t="shared" si="62"/>
        <v>40</v>
      </c>
      <c r="D354" s="148" t="str">
        <f t="shared" si="63"/>
        <v>85</v>
      </c>
      <c r="E354" s="148" t="str">
        <f t="shared" si="64"/>
        <v>005</v>
      </c>
      <c r="F354" s="141" t="str">
        <f t="shared" si="65"/>
        <v>8900.02</v>
      </c>
      <c r="G354" s="141" t="s">
        <v>898</v>
      </c>
      <c r="H354" s="163">
        <v>0</v>
      </c>
      <c r="I354" s="163">
        <v>0</v>
      </c>
      <c r="J354" s="163"/>
      <c r="K354" s="163"/>
      <c r="L354" s="163"/>
      <c r="M354" s="163">
        <v>0</v>
      </c>
      <c r="N354" s="139">
        <v>0</v>
      </c>
      <c r="O354" s="139"/>
      <c r="Q354" s="174">
        <v>0</v>
      </c>
      <c r="R354" s="174">
        <v>0</v>
      </c>
      <c r="S354" s="174"/>
      <c r="T354" s="174"/>
      <c r="U354" s="174"/>
      <c r="V354" s="174">
        <v>0</v>
      </c>
      <c r="W354" s="140">
        <v>0</v>
      </c>
      <c r="X354" s="140"/>
      <c r="Z354" s="172">
        <v>0</v>
      </c>
      <c r="AA354" s="172">
        <v>0</v>
      </c>
      <c r="AB354" s="172"/>
      <c r="AC354" s="172"/>
      <c r="AD354" s="172"/>
      <c r="AE354" s="172">
        <v>0</v>
      </c>
      <c r="AF354" s="172">
        <v>0</v>
      </c>
      <c r="AG354" s="172"/>
      <c r="AI354" s="168">
        <f>IFERROR(VLOOKUP(B354,[2]rptBudgetaryBudgetCrossOrganiza!$A$1:$M$744,4,FALSE),"0")</f>
        <v>0</v>
      </c>
      <c r="AJ354" s="168">
        <f>IFERROR(VLOOKUP(B354,[2]rptBudgetaryBudgetCrossOrganiza!$A$1:$M$744,6,FALSE),"0")</f>
        <v>0</v>
      </c>
      <c r="AK354" s="170">
        <f t="shared" si="66"/>
        <v>0</v>
      </c>
      <c r="AL354" s="170">
        <f>IFERROR(VLOOKUP(B354,[3]rptBudgetaryBudgetCrossOrganiza!$A$11516:$O$12569,13,FALSE),"0")</f>
        <v>0</v>
      </c>
      <c r="AM354" s="170"/>
      <c r="AN354" s="170"/>
      <c r="AO354" s="170"/>
      <c r="AP354" s="170"/>
      <c r="AQ354" s="170">
        <f t="shared" si="67"/>
        <v>0</v>
      </c>
    </row>
    <row r="355" spans="1:43" x14ac:dyDescent="0.2">
      <c r="A355" s="141">
        <v>14</v>
      </c>
      <c r="B355" s="141" t="s">
        <v>543</v>
      </c>
      <c r="C355" s="148" t="str">
        <f t="shared" si="62"/>
        <v>40</v>
      </c>
      <c r="D355" s="148" t="str">
        <f t="shared" si="63"/>
        <v>85</v>
      </c>
      <c r="E355" s="148" t="str">
        <f t="shared" si="64"/>
        <v>005</v>
      </c>
      <c r="F355" s="141" t="str">
        <f t="shared" si="65"/>
        <v>8900.04</v>
      </c>
      <c r="G355" s="141" t="s">
        <v>899</v>
      </c>
      <c r="H355" s="163">
        <v>0</v>
      </c>
      <c r="I355" s="163">
        <v>0</v>
      </c>
      <c r="J355" s="163"/>
      <c r="K355" s="163"/>
      <c r="L355" s="163"/>
      <c r="M355" s="163">
        <v>0</v>
      </c>
      <c r="N355" s="139">
        <v>0</v>
      </c>
      <c r="O355" s="139"/>
      <c r="Q355" s="174">
        <v>0</v>
      </c>
      <c r="R355" s="174">
        <v>0</v>
      </c>
      <c r="S355" s="174"/>
      <c r="T355" s="174"/>
      <c r="U355" s="174"/>
      <c r="V355" s="174">
        <v>0</v>
      </c>
      <c r="W355" s="140">
        <v>0</v>
      </c>
      <c r="X355" s="140"/>
      <c r="Z355" s="172">
        <v>0</v>
      </c>
      <c r="AA355" s="172">
        <v>0</v>
      </c>
      <c r="AB355" s="172"/>
      <c r="AC355" s="172"/>
      <c r="AD355" s="172"/>
      <c r="AE355" s="172">
        <v>0</v>
      </c>
      <c r="AF355" s="172">
        <v>0</v>
      </c>
      <c r="AG355" s="172"/>
      <c r="AI355" s="168">
        <f>IFERROR(VLOOKUP(B355,[2]rptBudgetaryBudgetCrossOrganiza!$A$1:$M$744,4,FALSE),"0")</f>
        <v>0</v>
      </c>
      <c r="AJ355" s="168">
        <f>IFERROR(VLOOKUP(B355,[2]rptBudgetaryBudgetCrossOrganiza!$A$1:$M$744,6,FALSE),"0")</f>
        <v>0</v>
      </c>
      <c r="AK355" s="170">
        <f t="shared" si="66"/>
        <v>0</v>
      </c>
      <c r="AL355" s="170">
        <f>IFERROR(VLOOKUP(B355,[3]rptBudgetaryBudgetCrossOrganiza!$A$11516:$O$12569,13,FALSE),"0")</f>
        <v>0</v>
      </c>
      <c r="AM355" s="170"/>
      <c r="AN355" s="170"/>
      <c r="AO355" s="170"/>
      <c r="AP355" s="170"/>
      <c r="AQ355" s="170">
        <f t="shared" si="67"/>
        <v>0</v>
      </c>
    </row>
    <row r="356" spans="1:43" x14ac:dyDescent="0.2">
      <c r="A356" s="141">
        <v>14</v>
      </c>
      <c r="B356" s="141" t="s">
        <v>544</v>
      </c>
      <c r="C356" s="148" t="str">
        <f t="shared" si="62"/>
        <v>40</v>
      </c>
      <c r="D356" s="148" t="str">
        <f t="shared" si="63"/>
        <v>85</v>
      </c>
      <c r="E356" s="148" t="str">
        <f t="shared" si="64"/>
        <v>005</v>
      </c>
      <c r="F356" s="141" t="str">
        <f t="shared" si="65"/>
        <v>8900.09</v>
      </c>
      <c r="G356" s="141" t="s">
        <v>900</v>
      </c>
      <c r="H356" s="163">
        <v>0</v>
      </c>
      <c r="I356" s="163">
        <v>0</v>
      </c>
      <c r="J356" s="163"/>
      <c r="K356" s="163"/>
      <c r="L356" s="163"/>
      <c r="M356" s="163">
        <v>0</v>
      </c>
      <c r="N356" s="139">
        <v>0</v>
      </c>
      <c r="O356" s="139"/>
      <c r="Q356" s="174">
        <v>0</v>
      </c>
      <c r="R356" s="174">
        <v>0</v>
      </c>
      <c r="S356" s="174"/>
      <c r="T356" s="174"/>
      <c r="U356" s="174"/>
      <c r="V356" s="174">
        <v>0</v>
      </c>
      <c r="W356" s="140">
        <v>0</v>
      </c>
      <c r="X356" s="140"/>
      <c r="Z356" s="172">
        <v>0</v>
      </c>
      <c r="AA356" s="172">
        <v>0</v>
      </c>
      <c r="AB356" s="172"/>
      <c r="AC356" s="172"/>
      <c r="AD356" s="172"/>
      <c r="AE356" s="172">
        <v>0</v>
      </c>
      <c r="AF356" s="172">
        <v>0</v>
      </c>
      <c r="AG356" s="172"/>
      <c r="AI356" s="168">
        <f>IFERROR(VLOOKUP(B356,[2]rptBudgetaryBudgetCrossOrganiza!$A$1:$M$744,4,FALSE),"0")</f>
        <v>0</v>
      </c>
      <c r="AJ356" s="168">
        <f>IFERROR(VLOOKUP(B356,[2]rptBudgetaryBudgetCrossOrganiza!$A$1:$M$744,6,FALSE),"0")</f>
        <v>0</v>
      </c>
      <c r="AK356" s="170">
        <f t="shared" si="66"/>
        <v>0</v>
      </c>
      <c r="AL356" s="170">
        <f>IFERROR(VLOOKUP(B356,[3]rptBudgetaryBudgetCrossOrganiza!$A$11516:$O$12569,13,FALSE),"0")</f>
        <v>0</v>
      </c>
      <c r="AM356" s="170"/>
      <c r="AN356" s="170"/>
      <c r="AO356" s="170"/>
      <c r="AP356" s="170"/>
      <c r="AQ356" s="170">
        <f t="shared" si="67"/>
        <v>0</v>
      </c>
    </row>
    <row r="357" spans="1:43" x14ac:dyDescent="0.2">
      <c r="A357" s="141">
        <v>14</v>
      </c>
      <c r="B357" s="141" t="s">
        <v>545</v>
      </c>
      <c r="C357" s="148" t="str">
        <f t="shared" si="62"/>
        <v>40</v>
      </c>
      <c r="D357" s="148" t="str">
        <f t="shared" si="63"/>
        <v>85</v>
      </c>
      <c r="E357" s="148" t="str">
        <f t="shared" si="64"/>
        <v>005</v>
      </c>
      <c r="F357" s="141" t="str">
        <f t="shared" si="65"/>
        <v>8900.22</v>
      </c>
      <c r="G357" s="141" t="s">
        <v>901</v>
      </c>
      <c r="H357" s="163">
        <v>510880</v>
      </c>
      <c r="I357" s="163">
        <v>510880</v>
      </c>
      <c r="J357" s="163"/>
      <c r="K357" s="163"/>
      <c r="L357" s="163"/>
      <c r="M357" s="163">
        <v>0</v>
      </c>
      <c r="N357" s="139">
        <v>0</v>
      </c>
      <c r="O357" s="139"/>
      <c r="Q357" s="174">
        <v>531480</v>
      </c>
      <c r="R357" s="174">
        <v>531480</v>
      </c>
      <c r="S357" s="174"/>
      <c r="T357" s="174"/>
      <c r="U357" s="174"/>
      <c r="V357" s="174">
        <v>0</v>
      </c>
      <c r="W357" s="140">
        <v>0</v>
      </c>
      <c r="X357" s="140"/>
      <c r="Z357" s="172">
        <v>552080</v>
      </c>
      <c r="AA357" s="172">
        <v>552080</v>
      </c>
      <c r="AB357" s="172"/>
      <c r="AC357" s="172"/>
      <c r="AD357" s="172"/>
      <c r="AE357" s="172">
        <v>0</v>
      </c>
      <c r="AF357" s="172">
        <v>0</v>
      </c>
      <c r="AG357" s="172"/>
      <c r="AI357" s="168">
        <f>IFERROR(VLOOKUP(B357,[2]rptBudgetaryBudgetCrossOrganiza!$A$1:$M$744,4,FALSE),"0")</f>
        <v>552080</v>
      </c>
      <c r="AJ357" s="168">
        <f>IFERROR(VLOOKUP(B357,[2]rptBudgetaryBudgetCrossOrganiza!$A$1:$M$744,6,FALSE),"0")</f>
        <v>552080</v>
      </c>
      <c r="AK357" s="170">
        <f t="shared" si="66"/>
        <v>552080</v>
      </c>
      <c r="AL357" s="170">
        <f>IFERROR(VLOOKUP(B357,[3]rptBudgetaryBudgetCrossOrganiza!$A$11516:$O$12569,13,FALSE),"0")</f>
        <v>0</v>
      </c>
      <c r="AM357" s="170"/>
      <c r="AN357" s="170"/>
      <c r="AO357" s="170"/>
      <c r="AP357" s="170"/>
      <c r="AQ357" s="170">
        <f t="shared" si="67"/>
        <v>-552080</v>
      </c>
    </row>
    <row r="358" spans="1:43" x14ac:dyDescent="0.2">
      <c r="A358" s="141">
        <v>15</v>
      </c>
      <c r="B358" s="141" t="s">
        <v>546</v>
      </c>
      <c r="C358" s="148" t="str">
        <f t="shared" si="62"/>
        <v>40</v>
      </c>
      <c r="D358" s="148" t="str">
        <f t="shared" si="63"/>
        <v>85</v>
      </c>
      <c r="E358" s="148" t="str">
        <f t="shared" si="64"/>
        <v>005</v>
      </c>
      <c r="F358" s="141" t="str">
        <f t="shared" si="65"/>
        <v>8910.02</v>
      </c>
      <c r="G358" s="141" t="s">
        <v>902</v>
      </c>
      <c r="H358" s="163">
        <v>0</v>
      </c>
      <c r="I358" s="163">
        <v>0</v>
      </c>
      <c r="J358" s="163"/>
      <c r="K358" s="163"/>
      <c r="L358" s="163"/>
      <c r="M358" s="163">
        <v>0</v>
      </c>
      <c r="N358" s="139">
        <v>0</v>
      </c>
      <c r="O358" s="139"/>
      <c r="Q358" s="174">
        <v>0</v>
      </c>
      <c r="R358" s="174">
        <v>0</v>
      </c>
      <c r="S358" s="174"/>
      <c r="T358" s="174"/>
      <c r="U358" s="174"/>
      <c r="V358" s="174">
        <v>0</v>
      </c>
      <c r="W358" s="140">
        <v>0</v>
      </c>
      <c r="X358" s="140"/>
      <c r="Z358" s="172">
        <v>0</v>
      </c>
      <c r="AA358" s="172">
        <v>0</v>
      </c>
      <c r="AB358" s="172"/>
      <c r="AC358" s="172"/>
      <c r="AD358" s="172"/>
      <c r="AE358" s="172">
        <v>0</v>
      </c>
      <c r="AF358" s="172">
        <v>0</v>
      </c>
      <c r="AG358" s="172"/>
      <c r="AI358" s="168">
        <f>IFERROR(VLOOKUP(B358,[2]rptBudgetaryBudgetCrossOrganiza!$A$1:$M$744,4,FALSE),"0")</f>
        <v>0</v>
      </c>
      <c r="AJ358" s="168">
        <f>IFERROR(VLOOKUP(B358,[2]rptBudgetaryBudgetCrossOrganiza!$A$1:$M$744,6,FALSE),"0")</f>
        <v>0</v>
      </c>
      <c r="AK358" s="170">
        <f t="shared" si="66"/>
        <v>0</v>
      </c>
      <c r="AL358" s="170">
        <f>IFERROR(VLOOKUP(B358,[3]rptBudgetaryBudgetCrossOrganiza!$A$11516:$O$12569,13,FALSE),"0")</f>
        <v>0</v>
      </c>
      <c r="AM358" s="170"/>
      <c r="AN358" s="170"/>
      <c r="AO358" s="170"/>
      <c r="AP358" s="170"/>
      <c r="AQ358" s="170">
        <f t="shared" si="67"/>
        <v>0</v>
      </c>
    </row>
    <row r="359" spans="1:43" x14ac:dyDescent="0.2">
      <c r="A359" s="141">
        <v>15</v>
      </c>
      <c r="B359" s="141" t="s">
        <v>547</v>
      </c>
      <c r="C359" s="148" t="str">
        <f t="shared" si="62"/>
        <v>40</v>
      </c>
      <c r="D359" s="148" t="str">
        <f t="shared" si="63"/>
        <v>85</v>
      </c>
      <c r="E359" s="148" t="str">
        <f t="shared" si="64"/>
        <v>005</v>
      </c>
      <c r="F359" s="141" t="str">
        <f t="shared" si="65"/>
        <v>8910.04</v>
      </c>
      <c r="G359" s="141" t="s">
        <v>903</v>
      </c>
      <c r="H359" s="163">
        <v>0</v>
      </c>
      <c r="I359" s="163">
        <v>0</v>
      </c>
      <c r="J359" s="163"/>
      <c r="K359" s="163"/>
      <c r="L359" s="163"/>
      <c r="M359" s="163">
        <v>0</v>
      </c>
      <c r="N359" s="139">
        <v>0</v>
      </c>
      <c r="O359" s="139"/>
      <c r="Q359" s="174">
        <v>0</v>
      </c>
      <c r="R359" s="174">
        <v>0</v>
      </c>
      <c r="S359" s="174"/>
      <c r="T359" s="174"/>
      <c r="U359" s="174"/>
      <c r="V359" s="174">
        <v>0</v>
      </c>
      <c r="W359" s="140">
        <v>0</v>
      </c>
      <c r="X359" s="140"/>
      <c r="Z359" s="172">
        <v>0</v>
      </c>
      <c r="AA359" s="172">
        <v>0</v>
      </c>
      <c r="AB359" s="172"/>
      <c r="AC359" s="172"/>
      <c r="AD359" s="172"/>
      <c r="AE359" s="172">
        <v>0</v>
      </c>
      <c r="AF359" s="172">
        <v>0</v>
      </c>
      <c r="AG359" s="172"/>
      <c r="AI359" s="168">
        <f>IFERROR(VLOOKUP(B359,[2]rptBudgetaryBudgetCrossOrganiza!$A$1:$M$744,4,FALSE),"0")</f>
        <v>0</v>
      </c>
      <c r="AJ359" s="168">
        <f>IFERROR(VLOOKUP(B359,[2]rptBudgetaryBudgetCrossOrganiza!$A$1:$M$744,6,FALSE),"0")</f>
        <v>0</v>
      </c>
      <c r="AK359" s="170">
        <f t="shared" si="66"/>
        <v>0</v>
      </c>
      <c r="AL359" s="170">
        <f>IFERROR(VLOOKUP(B359,[3]rptBudgetaryBudgetCrossOrganiza!$A$11516:$O$12569,13,FALSE),"0")</f>
        <v>0</v>
      </c>
      <c r="AM359" s="170"/>
      <c r="AN359" s="170"/>
      <c r="AO359" s="170"/>
      <c r="AP359" s="170"/>
      <c r="AQ359" s="170">
        <f t="shared" si="67"/>
        <v>0</v>
      </c>
    </row>
    <row r="360" spans="1:43" x14ac:dyDescent="0.2">
      <c r="A360" s="141">
        <v>15</v>
      </c>
      <c r="B360" s="141" t="s">
        <v>548</v>
      </c>
      <c r="C360" s="148" t="str">
        <f t="shared" si="62"/>
        <v>40</v>
      </c>
      <c r="D360" s="148" t="str">
        <f t="shared" si="63"/>
        <v>85</v>
      </c>
      <c r="E360" s="148" t="str">
        <f t="shared" si="64"/>
        <v>005</v>
      </c>
      <c r="F360" s="141" t="str">
        <f t="shared" si="65"/>
        <v>8910.09</v>
      </c>
      <c r="G360" s="141" t="s">
        <v>904</v>
      </c>
      <c r="H360" s="163">
        <v>0</v>
      </c>
      <c r="I360" s="163">
        <v>0</v>
      </c>
      <c r="J360" s="163"/>
      <c r="K360" s="163"/>
      <c r="L360" s="163"/>
      <c r="M360" s="163">
        <v>0</v>
      </c>
      <c r="N360" s="139">
        <v>0</v>
      </c>
      <c r="O360" s="139"/>
      <c r="Q360" s="174">
        <v>0</v>
      </c>
      <c r="R360" s="174">
        <v>0</v>
      </c>
      <c r="S360" s="174"/>
      <c r="T360" s="174"/>
      <c r="U360" s="174"/>
      <c r="V360" s="174">
        <v>0</v>
      </c>
      <c r="W360" s="140">
        <v>0</v>
      </c>
      <c r="X360" s="140"/>
      <c r="Z360" s="172">
        <v>0</v>
      </c>
      <c r="AA360" s="172">
        <v>0</v>
      </c>
      <c r="AB360" s="172"/>
      <c r="AC360" s="172"/>
      <c r="AD360" s="172"/>
      <c r="AE360" s="172">
        <v>0</v>
      </c>
      <c r="AF360" s="172">
        <v>0</v>
      </c>
      <c r="AG360" s="172"/>
      <c r="AI360" s="168">
        <f>IFERROR(VLOOKUP(B360,[2]rptBudgetaryBudgetCrossOrganiza!$A$1:$M$744,4,FALSE),"0")</f>
        <v>0</v>
      </c>
      <c r="AJ360" s="168">
        <f>IFERROR(VLOOKUP(B360,[2]rptBudgetaryBudgetCrossOrganiza!$A$1:$M$744,6,FALSE),"0")</f>
        <v>0</v>
      </c>
      <c r="AK360" s="170">
        <f t="shared" si="66"/>
        <v>0</v>
      </c>
      <c r="AL360" s="170">
        <f>IFERROR(VLOOKUP(B360,[3]rptBudgetaryBudgetCrossOrganiza!$A$11516:$O$12569,13,FALSE),"0")</f>
        <v>0</v>
      </c>
      <c r="AM360" s="170"/>
      <c r="AN360" s="170"/>
      <c r="AO360" s="170"/>
      <c r="AP360" s="170"/>
      <c r="AQ360" s="170">
        <f t="shared" si="67"/>
        <v>0</v>
      </c>
    </row>
    <row r="361" spans="1:43" x14ac:dyDescent="0.2">
      <c r="A361" s="141">
        <v>15</v>
      </c>
      <c r="B361" s="141" t="s">
        <v>549</v>
      </c>
      <c r="C361" s="148" t="str">
        <f t="shared" si="62"/>
        <v>40</v>
      </c>
      <c r="D361" s="148" t="str">
        <f t="shared" si="63"/>
        <v>85</v>
      </c>
      <c r="E361" s="148" t="str">
        <f t="shared" si="64"/>
        <v>005</v>
      </c>
      <c r="F361" s="141" t="str">
        <f t="shared" si="65"/>
        <v>8910.22</v>
      </c>
      <c r="G361" s="141" t="s">
        <v>905</v>
      </c>
      <c r="H361" s="163">
        <v>627745</v>
      </c>
      <c r="I361" s="163">
        <v>627745</v>
      </c>
      <c r="J361" s="163"/>
      <c r="K361" s="163"/>
      <c r="L361" s="163"/>
      <c r="M361" s="163">
        <v>617526.19999999995</v>
      </c>
      <c r="N361" s="139">
        <v>617526.19999999995</v>
      </c>
      <c r="O361" s="139"/>
      <c r="Q361" s="174">
        <v>606900</v>
      </c>
      <c r="R361" s="174">
        <v>606900</v>
      </c>
      <c r="S361" s="174"/>
      <c r="T361" s="174"/>
      <c r="U361" s="174"/>
      <c r="V361" s="174">
        <v>596267</v>
      </c>
      <c r="W361" s="140">
        <v>596267</v>
      </c>
      <c r="X361" s="140"/>
      <c r="Z361" s="172">
        <v>582465</v>
      </c>
      <c r="AA361" s="172">
        <v>582465</v>
      </c>
      <c r="AB361" s="172"/>
      <c r="AC361" s="172"/>
      <c r="AD361" s="172"/>
      <c r="AE361" s="172">
        <v>284331.5</v>
      </c>
      <c r="AF361" s="172">
        <v>284331.5</v>
      </c>
      <c r="AG361" s="172"/>
      <c r="AI361" s="168">
        <f>IFERROR(VLOOKUP(B361,[2]rptBudgetaryBudgetCrossOrganiza!$A$1:$M$744,4,FALSE),"0")</f>
        <v>582465</v>
      </c>
      <c r="AJ361" s="168">
        <f>IFERROR(VLOOKUP(B361,[2]rptBudgetaryBudgetCrossOrganiza!$A$1:$M$744,6,FALSE),"0")</f>
        <v>582465</v>
      </c>
      <c r="AK361" s="170">
        <f t="shared" si="66"/>
        <v>582465</v>
      </c>
      <c r="AL361" s="170">
        <f>IFERROR(VLOOKUP(B361,[3]rptBudgetaryBudgetCrossOrganiza!$A$11516:$O$12569,13,FALSE),"0")</f>
        <v>0</v>
      </c>
      <c r="AM361" s="170"/>
      <c r="AN361" s="170"/>
      <c r="AO361" s="170"/>
      <c r="AP361" s="170"/>
      <c r="AQ361" s="170">
        <f t="shared" si="67"/>
        <v>-582465</v>
      </c>
    </row>
    <row r="362" spans="1:43" x14ac:dyDescent="0.2">
      <c r="A362" s="141">
        <v>15</v>
      </c>
      <c r="B362" s="141" t="s">
        <v>550</v>
      </c>
      <c r="C362" s="148" t="str">
        <f t="shared" si="62"/>
        <v>40</v>
      </c>
      <c r="D362" s="148" t="str">
        <f t="shared" si="63"/>
        <v>85</v>
      </c>
      <c r="E362" s="148" t="str">
        <f t="shared" si="64"/>
        <v>005</v>
      </c>
      <c r="F362" s="141" t="str">
        <f t="shared" si="65"/>
        <v>8910.99</v>
      </c>
      <c r="G362" s="141" t="s">
        <v>906</v>
      </c>
      <c r="H362" s="163">
        <v>0</v>
      </c>
      <c r="I362" s="163">
        <v>0</v>
      </c>
      <c r="J362" s="163"/>
      <c r="K362" s="163"/>
      <c r="L362" s="163"/>
      <c r="M362" s="163">
        <v>0</v>
      </c>
      <c r="N362" s="139">
        <v>0</v>
      </c>
      <c r="O362" s="139"/>
      <c r="Q362" s="174">
        <v>0</v>
      </c>
      <c r="R362" s="174">
        <v>0</v>
      </c>
      <c r="S362" s="174"/>
      <c r="T362" s="174"/>
      <c r="U362" s="174"/>
      <c r="V362" s="174">
        <v>0</v>
      </c>
      <c r="W362" s="140">
        <v>0</v>
      </c>
      <c r="X362" s="140"/>
      <c r="Z362" s="172">
        <v>0</v>
      </c>
      <c r="AA362" s="172">
        <v>0</v>
      </c>
      <c r="AB362" s="172"/>
      <c r="AC362" s="172"/>
      <c r="AD362" s="172"/>
      <c r="AE362" s="172">
        <v>0</v>
      </c>
      <c r="AF362" s="172">
        <v>0</v>
      </c>
      <c r="AG362" s="172"/>
      <c r="AI362" s="168">
        <f>IFERROR(VLOOKUP(B362,[2]rptBudgetaryBudgetCrossOrganiza!$A$1:$M$744,4,FALSE),"0")</f>
        <v>0</v>
      </c>
      <c r="AJ362" s="168">
        <f>IFERROR(VLOOKUP(B362,[2]rptBudgetaryBudgetCrossOrganiza!$A$1:$M$744,6,FALSE),"0")</f>
        <v>0</v>
      </c>
      <c r="AK362" s="170">
        <f t="shared" si="66"/>
        <v>0</v>
      </c>
      <c r="AL362" s="170">
        <f>IFERROR(VLOOKUP(B362,[3]rptBudgetaryBudgetCrossOrganiza!$A$11516:$O$12569,13,FALSE),"0")</f>
        <v>0</v>
      </c>
      <c r="AM362" s="170"/>
      <c r="AN362" s="170"/>
      <c r="AO362" s="170"/>
      <c r="AP362" s="170"/>
      <c r="AQ362" s="170">
        <f t="shared" si="67"/>
        <v>0</v>
      </c>
    </row>
    <row r="363" spans="1:43" x14ac:dyDescent="0.2">
      <c r="A363" s="141">
        <v>16</v>
      </c>
      <c r="B363" s="141" t="s">
        <v>551</v>
      </c>
      <c r="C363" s="148" t="str">
        <f t="shared" si="62"/>
        <v>40</v>
      </c>
      <c r="D363" s="148" t="str">
        <f t="shared" si="63"/>
        <v>85</v>
      </c>
      <c r="E363" s="148" t="str">
        <f t="shared" si="64"/>
        <v>005</v>
      </c>
      <c r="F363" s="141" t="str">
        <f t="shared" si="65"/>
        <v>8920.01</v>
      </c>
      <c r="G363" s="141" t="s">
        <v>907</v>
      </c>
      <c r="H363" s="163">
        <v>535</v>
      </c>
      <c r="I363" s="163">
        <v>535</v>
      </c>
      <c r="J363" s="163"/>
      <c r="K363" s="163"/>
      <c r="L363" s="163"/>
      <c r="M363" s="163">
        <v>519.12</v>
      </c>
      <c r="N363" s="139">
        <v>519.12</v>
      </c>
      <c r="O363" s="139"/>
      <c r="Q363" s="174">
        <v>595</v>
      </c>
      <c r="R363" s="174">
        <v>595</v>
      </c>
      <c r="S363" s="174"/>
      <c r="T363" s="174"/>
      <c r="U363" s="174"/>
      <c r="V363" s="174">
        <v>576.79999999999995</v>
      </c>
      <c r="W363" s="140">
        <v>576.79999999999995</v>
      </c>
      <c r="X363" s="140"/>
      <c r="Z363" s="172">
        <v>680</v>
      </c>
      <c r="AA363" s="172">
        <v>680</v>
      </c>
      <c r="AB363" s="172"/>
      <c r="AC363" s="172"/>
      <c r="AD363" s="172"/>
      <c r="AE363" s="172">
        <v>576.79999999999995</v>
      </c>
      <c r="AF363" s="172">
        <v>576.79999999999995</v>
      </c>
      <c r="AG363" s="172"/>
      <c r="AI363" s="168">
        <f>IFERROR(VLOOKUP(B363,[2]rptBudgetaryBudgetCrossOrganiza!$A$1:$M$744,4,FALSE),"0")</f>
        <v>680</v>
      </c>
      <c r="AJ363" s="168">
        <f>IFERROR(VLOOKUP(B363,[2]rptBudgetaryBudgetCrossOrganiza!$A$1:$M$744,6,FALSE),"0")</f>
        <v>680</v>
      </c>
      <c r="AK363" s="170">
        <f t="shared" si="66"/>
        <v>680</v>
      </c>
      <c r="AL363" s="170">
        <f>IFERROR(VLOOKUP(B363,[3]rptBudgetaryBudgetCrossOrganiza!$A$11516:$O$12569,13,FALSE),"0")</f>
        <v>0</v>
      </c>
      <c r="AM363" s="170"/>
      <c r="AN363" s="170"/>
      <c r="AO363" s="170"/>
      <c r="AP363" s="170"/>
      <c r="AQ363" s="170">
        <f t="shared" si="67"/>
        <v>-680</v>
      </c>
    </row>
    <row r="364" spans="1:43" x14ac:dyDescent="0.2">
      <c r="A364" s="141">
        <v>16</v>
      </c>
      <c r="B364" s="141" t="s">
        <v>552</v>
      </c>
      <c r="C364" s="148" t="str">
        <f t="shared" si="62"/>
        <v>40</v>
      </c>
      <c r="D364" s="148" t="str">
        <f t="shared" si="63"/>
        <v>85</v>
      </c>
      <c r="E364" s="148" t="str">
        <f t="shared" si="64"/>
        <v>005</v>
      </c>
      <c r="F364" s="141" t="str">
        <f t="shared" si="65"/>
        <v>8920.02</v>
      </c>
      <c r="G364" s="141" t="s">
        <v>908</v>
      </c>
      <c r="H364" s="163">
        <v>0</v>
      </c>
      <c r="I364" s="163">
        <v>0</v>
      </c>
      <c r="J364" s="163"/>
      <c r="K364" s="163"/>
      <c r="L364" s="163"/>
      <c r="M364" s="163">
        <v>0</v>
      </c>
      <c r="N364" s="139">
        <v>0</v>
      </c>
      <c r="O364" s="139"/>
      <c r="Q364" s="174">
        <v>0</v>
      </c>
      <c r="R364" s="174">
        <v>0</v>
      </c>
      <c r="S364" s="174"/>
      <c r="T364" s="174"/>
      <c r="U364" s="174"/>
      <c r="V364" s="174">
        <v>0</v>
      </c>
      <c r="W364" s="140">
        <v>0</v>
      </c>
      <c r="X364" s="140"/>
      <c r="Z364" s="172">
        <v>0</v>
      </c>
      <c r="AA364" s="172">
        <v>0</v>
      </c>
      <c r="AB364" s="172"/>
      <c r="AC364" s="172"/>
      <c r="AD364" s="172"/>
      <c r="AE364" s="172">
        <v>0</v>
      </c>
      <c r="AF364" s="172">
        <v>0</v>
      </c>
      <c r="AG364" s="172"/>
      <c r="AI364" s="168">
        <f>IFERROR(VLOOKUP(B364,[2]rptBudgetaryBudgetCrossOrganiza!$A$1:$M$744,4,FALSE),"0")</f>
        <v>0</v>
      </c>
      <c r="AJ364" s="168">
        <f>IFERROR(VLOOKUP(B364,[2]rptBudgetaryBudgetCrossOrganiza!$A$1:$M$744,6,FALSE),"0")</f>
        <v>0</v>
      </c>
      <c r="AK364" s="170">
        <f t="shared" si="66"/>
        <v>0</v>
      </c>
      <c r="AL364" s="170">
        <f>IFERROR(VLOOKUP(B364,[3]rptBudgetaryBudgetCrossOrganiza!$A$11516:$O$12569,13,FALSE),"0")</f>
        <v>0</v>
      </c>
      <c r="AM364" s="170"/>
      <c r="AN364" s="170"/>
      <c r="AO364" s="170"/>
      <c r="AP364" s="170"/>
      <c r="AQ364" s="170">
        <f t="shared" si="67"/>
        <v>0</v>
      </c>
    </row>
    <row r="365" spans="1:43" x14ac:dyDescent="0.2">
      <c r="A365" s="141">
        <v>16</v>
      </c>
      <c r="B365" s="141" t="s">
        <v>553</v>
      </c>
      <c r="C365" s="148" t="str">
        <f t="shared" si="62"/>
        <v>40</v>
      </c>
      <c r="D365" s="148" t="str">
        <f t="shared" si="63"/>
        <v>85</v>
      </c>
      <c r="E365" s="148" t="str">
        <f t="shared" si="64"/>
        <v>005</v>
      </c>
      <c r="F365" s="141" t="str">
        <f t="shared" si="65"/>
        <v>8920.04</v>
      </c>
      <c r="G365" s="141" t="s">
        <v>909</v>
      </c>
      <c r="H365" s="163">
        <v>0</v>
      </c>
      <c r="I365" s="163">
        <v>0</v>
      </c>
      <c r="J365" s="163"/>
      <c r="K365" s="163"/>
      <c r="L365" s="163"/>
      <c r="M365" s="163">
        <v>-193315.55</v>
      </c>
      <c r="N365" s="139">
        <v>-193315.55</v>
      </c>
      <c r="O365" s="139"/>
      <c r="Q365" s="174">
        <v>0</v>
      </c>
      <c r="R365" s="174">
        <v>0</v>
      </c>
      <c r="S365" s="174"/>
      <c r="T365" s="174"/>
      <c r="U365" s="174"/>
      <c r="V365" s="174">
        <v>-193315.55</v>
      </c>
      <c r="W365" s="140">
        <v>-193315.55</v>
      </c>
      <c r="X365" s="140"/>
      <c r="Z365" s="172">
        <v>0</v>
      </c>
      <c r="AA365" s="172">
        <v>0</v>
      </c>
      <c r="AB365" s="172"/>
      <c r="AC365" s="172"/>
      <c r="AD365" s="172"/>
      <c r="AE365" s="172">
        <v>0</v>
      </c>
      <c r="AF365" s="172">
        <v>0</v>
      </c>
      <c r="AG365" s="172"/>
      <c r="AI365" s="168">
        <f>IFERROR(VLOOKUP(B365,[2]rptBudgetaryBudgetCrossOrganiza!$A$1:$M$744,4,FALSE),"0")</f>
        <v>0</v>
      </c>
      <c r="AJ365" s="168">
        <f>IFERROR(VLOOKUP(B365,[2]rptBudgetaryBudgetCrossOrganiza!$A$1:$M$744,6,FALSE),"0")</f>
        <v>0</v>
      </c>
      <c r="AK365" s="170">
        <f t="shared" si="66"/>
        <v>0</v>
      </c>
      <c r="AL365" s="170">
        <f>IFERROR(VLOOKUP(B365,[3]rptBudgetaryBudgetCrossOrganiza!$A$11516:$O$12569,13,FALSE),"0")</f>
        <v>0</v>
      </c>
      <c r="AM365" s="170"/>
      <c r="AN365" s="170"/>
      <c r="AO365" s="170"/>
      <c r="AP365" s="170"/>
      <c r="AQ365" s="170">
        <f t="shared" si="67"/>
        <v>0</v>
      </c>
    </row>
    <row r="366" spans="1:43" x14ac:dyDescent="0.2">
      <c r="A366" s="190">
        <v>4</v>
      </c>
      <c r="B366" s="141" t="s">
        <v>575</v>
      </c>
      <c r="C366" s="148" t="str">
        <f t="shared" si="62"/>
        <v>40</v>
      </c>
      <c r="D366" s="148" t="str">
        <f t="shared" si="63"/>
        <v>85</v>
      </c>
      <c r="E366" s="148" t="str">
        <f t="shared" si="64"/>
        <v>015</v>
      </c>
      <c r="F366" s="141" t="str">
        <f t="shared" si="65"/>
        <v>5000.01</v>
      </c>
      <c r="G366" s="141" t="s">
        <v>84</v>
      </c>
      <c r="H366" s="163">
        <v>369390</v>
      </c>
      <c r="I366" s="163">
        <v>369390</v>
      </c>
      <c r="J366" s="163"/>
      <c r="K366" s="163"/>
      <c r="L366" s="163"/>
      <c r="M366" s="163">
        <v>356083.84</v>
      </c>
      <c r="N366" s="139">
        <v>356083.84</v>
      </c>
      <c r="O366" s="139"/>
      <c r="Q366" s="174">
        <v>530325</v>
      </c>
      <c r="R366" s="174">
        <v>553875</v>
      </c>
      <c r="S366" s="174"/>
      <c r="T366" s="174"/>
      <c r="U366" s="174"/>
      <c r="V366" s="174">
        <v>459112.58</v>
      </c>
      <c r="W366" s="140">
        <v>459112.58</v>
      </c>
      <c r="X366" s="140"/>
      <c r="Z366" s="172">
        <v>522775</v>
      </c>
      <c r="AA366" s="172">
        <v>627472</v>
      </c>
      <c r="AB366" s="172"/>
      <c r="AC366" s="172"/>
      <c r="AD366" s="172"/>
      <c r="AE366" s="172">
        <v>516249.38</v>
      </c>
      <c r="AF366" s="172">
        <v>516249.38</v>
      </c>
      <c r="AG366" s="172"/>
      <c r="AI366" s="168">
        <f>IFERROR(VLOOKUP(B366,[2]rptBudgetaryBudgetCrossOrganiza!$A$1:$M$744,4,FALSE),"0")</f>
        <v>538459</v>
      </c>
      <c r="AJ366" s="168">
        <f>IFERROR(VLOOKUP(B366,[2]rptBudgetaryBudgetCrossOrganiza!$A$1:$M$744,6,FALSE),"0")</f>
        <v>538459</v>
      </c>
      <c r="AK366" s="170">
        <f t="shared" si="66"/>
        <v>538459</v>
      </c>
      <c r="AL366" s="170">
        <f>IFERROR(VLOOKUP(B366,[3]rptBudgetaryBudgetCrossOrganiza!$A$11516:$O$12569,13,FALSE),"0")</f>
        <v>118228.48</v>
      </c>
      <c r="AM366" s="170"/>
      <c r="AN366" s="170"/>
      <c r="AO366" s="170"/>
      <c r="AP366" s="170"/>
      <c r="AQ366" s="170">
        <f t="shared" si="67"/>
        <v>-538459</v>
      </c>
    </row>
    <row r="367" spans="1:43" x14ac:dyDescent="0.2">
      <c r="A367" s="190">
        <v>4</v>
      </c>
      <c r="B367" s="141" t="s">
        <v>576</v>
      </c>
      <c r="C367" s="148" t="str">
        <f t="shared" si="62"/>
        <v>40</v>
      </c>
      <c r="D367" s="148" t="str">
        <f t="shared" si="63"/>
        <v>85</v>
      </c>
      <c r="E367" s="148" t="str">
        <f t="shared" si="64"/>
        <v>015</v>
      </c>
      <c r="F367" s="141" t="str">
        <f t="shared" si="65"/>
        <v>5000.02</v>
      </c>
      <c r="G367" s="141" t="s">
        <v>85</v>
      </c>
      <c r="H367" s="163">
        <v>18000</v>
      </c>
      <c r="I367" s="163">
        <v>18000</v>
      </c>
      <c r="J367" s="163"/>
      <c r="K367" s="163"/>
      <c r="L367" s="163"/>
      <c r="M367" s="163">
        <v>13278.35</v>
      </c>
      <c r="N367" s="139">
        <v>13278.35</v>
      </c>
      <c r="O367" s="139"/>
      <c r="Q367" s="174">
        <v>18000</v>
      </c>
      <c r="R367" s="174">
        <v>18000</v>
      </c>
      <c r="S367" s="174"/>
      <c r="T367" s="174"/>
      <c r="U367" s="174"/>
      <c r="V367" s="174">
        <v>0</v>
      </c>
      <c r="W367" s="140">
        <v>0</v>
      </c>
      <c r="X367" s="140"/>
      <c r="Z367" s="172">
        <v>18000</v>
      </c>
      <c r="AA367" s="172">
        <v>18000</v>
      </c>
      <c r="AB367" s="172"/>
      <c r="AC367" s="172"/>
      <c r="AD367" s="172"/>
      <c r="AE367" s="172">
        <v>0</v>
      </c>
      <c r="AF367" s="172">
        <v>0</v>
      </c>
      <c r="AG367" s="172"/>
      <c r="AI367" s="168">
        <f>IFERROR(VLOOKUP(B367,[2]rptBudgetaryBudgetCrossOrganiza!$A$1:$M$744,4,FALSE),"0")</f>
        <v>18000</v>
      </c>
      <c r="AJ367" s="168">
        <f>IFERROR(VLOOKUP(B367,[2]rptBudgetaryBudgetCrossOrganiza!$A$1:$M$744,6,FALSE),"0")</f>
        <v>18000</v>
      </c>
      <c r="AK367" s="170">
        <f t="shared" si="66"/>
        <v>18000</v>
      </c>
      <c r="AL367" s="170">
        <f>IFERROR(VLOOKUP(B367,[3]rptBudgetaryBudgetCrossOrganiza!$A$11516:$O$12569,13,FALSE),"0")</f>
        <v>0</v>
      </c>
      <c r="AM367" s="170"/>
      <c r="AN367" s="170"/>
      <c r="AO367" s="170"/>
      <c r="AP367" s="170"/>
      <c r="AQ367" s="170">
        <f t="shared" si="67"/>
        <v>-18000</v>
      </c>
    </row>
    <row r="368" spans="1:43" x14ac:dyDescent="0.2">
      <c r="A368" s="190">
        <v>4</v>
      </c>
      <c r="B368" s="141" t="s">
        <v>577</v>
      </c>
      <c r="C368" s="148" t="str">
        <f t="shared" si="62"/>
        <v>40</v>
      </c>
      <c r="D368" s="148" t="str">
        <f t="shared" si="63"/>
        <v>85</v>
      </c>
      <c r="E368" s="148" t="str">
        <f t="shared" si="64"/>
        <v>015</v>
      </c>
      <c r="F368" s="141" t="str">
        <f t="shared" si="65"/>
        <v>5000.03</v>
      </c>
      <c r="G368" s="141" t="s">
        <v>86</v>
      </c>
      <c r="H368" s="163">
        <v>5000</v>
      </c>
      <c r="I368" s="163">
        <v>5000</v>
      </c>
      <c r="J368" s="163"/>
      <c r="K368" s="163"/>
      <c r="L368" s="163"/>
      <c r="M368" s="163">
        <v>2180.19</v>
      </c>
      <c r="N368" s="139">
        <v>2180.19</v>
      </c>
      <c r="O368" s="139"/>
      <c r="Q368" s="174">
        <v>5000</v>
      </c>
      <c r="R368" s="174">
        <v>5000</v>
      </c>
      <c r="S368" s="174"/>
      <c r="T368" s="174"/>
      <c r="U368" s="174"/>
      <c r="V368" s="174">
        <v>517.70000000000005</v>
      </c>
      <c r="W368" s="140">
        <v>517.70000000000005</v>
      </c>
      <c r="X368" s="140"/>
      <c r="Z368" s="172">
        <v>5000</v>
      </c>
      <c r="AA368" s="172">
        <v>5000</v>
      </c>
      <c r="AB368" s="172"/>
      <c r="AC368" s="172"/>
      <c r="AD368" s="172"/>
      <c r="AE368" s="172">
        <v>1589.73</v>
      </c>
      <c r="AF368" s="172">
        <v>1589.73</v>
      </c>
      <c r="AG368" s="172"/>
      <c r="AI368" s="168">
        <f>IFERROR(VLOOKUP(B368,[2]rptBudgetaryBudgetCrossOrganiza!$A$1:$M$744,4,FALSE),"0")</f>
        <v>5150</v>
      </c>
      <c r="AJ368" s="168">
        <f>IFERROR(VLOOKUP(B368,[2]rptBudgetaryBudgetCrossOrganiza!$A$1:$M$744,6,FALSE),"0")</f>
        <v>5150</v>
      </c>
      <c r="AK368" s="170">
        <f t="shared" si="66"/>
        <v>5150</v>
      </c>
      <c r="AL368" s="170">
        <f>IFERROR(VLOOKUP(B368,[3]rptBudgetaryBudgetCrossOrganiza!$A$11516:$O$12569,13,FALSE),"0")</f>
        <v>0</v>
      </c>
      <c r="AM368" s="170"/>
      <c r="AN368" s="170"/>
      <c r="AO368" s="170"/>
      <c r="AP368" s="170"/>
      <c r="AQ368" s="170">
        <f t="shared" si="67"/>
        <v>-5150</v>
      </c>
    </row>
    <row r="369" spans="1:43" x14ac:dyDescent="0.2">
      <c r="A369" s="190">
        <v>4</v>
      </c>
      <c r="B369" s="141" t="s">
        <v>578</v>
      </c>
      <c r="C369" s="148" t="str">
        <f t="shared" si="62"/>
        <v>40</v>
      </c>
      <c r="D369" s="148" t="str">
        <f t="shared" si="63"/>
        <v>85</v>
      </c>
      <c r="E369" s="148" t="str">
        <f t="shared" si="64"/>
        <v>015</v>
      </c>
      <c r="F369" s="141" t="str">
        <f t="shared" si="65"/>
        <v>5000.04</v>
      </c>
      <c r="G369" s="141" t="s">
        <v>87</v>
      </c>
      <c r="H369" s="163">
        <v>0</v>
      </c>
      <c r="I369" s="163">
        <v>0</v>
      </c>
      <c r="J369" s="163"/>
      <c r="K369" s="163"/>
      <c r="L369" s="163"/>
      <c r="M369" s="163">
        <v>0</v>
      </c>
      <c r="N369" s="139">
        <v>0</v>
      </c>
      <c r="O369" s="139"/>
      <c r="Q369" s="174">
        <v>0</v>
      </c>
      <c r="R369" s="174">
        <v>0</v>
      </c>
      <c r="S369" s="174"/>
      <c r="T369" s="174"/>
      <c r="U369" s="174"/>
      <c r="V369" s="174">
        <v>0</v>
      </c>
      <c r="W369" s="140">
        <v>0</v>
      </c>
      <c r="X369" s="140"/>
      <c r="Z369" s="172">
        <v>0</v>
      </c>
      <c r="AA369" s="172">
        <v>0</v>
      </c>
      <c r="AB369" s="172"/>
      <c r="AC369" s="172"/>
      <c r="AD369" s="172"/>
      <c r="AE369" s="172">
        <v>0</v>
      </c>
      <c r="AF369" s="172">
        <v>0</v>
      </c>
      <c r="AG369" s="172"/>
      <c r="AI369" s="168">
        <f>IFERROR(VLOOKUP(B369,[2]rptBudgetaryBudgetCrossOrganiza!$A$1:$M$744,4,FALSE),"0")</f>
        <v>0</v>
      </c>
      <c r="AJ369" s="168">
        <f>IFERROR(VLOOKUP(B369,[2]rptBudgetaryBudgetCrossOrganiza!$A$1:$M$744,6,FALSE),"0")</f>
        <v>0</v>
      </c>
      <c r="AK369" s="170">
        <f t="shared" si="66"/>
        <v>0</v>
      </c>
      <c r="AL369" s="170">
        <f>IFERROR(VLOOKUP(B369,[3]rptBudgetaryBudgetCrossOrganiza!$A$11516:$O$12569,13,FALSE),"0")</f>
        <v>0</v>
      </c>
      <c r="AM369" s="170"/>
      <c r="AN369" s="170"/>
      <c r="AO369" s="170"/>
      <c r="AP369" s="170"/>
      <c r="AQ369" s="170">
        <f t="shared" si="67"/>
        <v>0</v>
      </c>
    </row>
    <row r="370" spans="1:43" x14ac:dyDescent="0.2">
      <c r="A370" s="190">
        <v>4</v>
      </c>
      <c r="B370" s="141" t="s">
        <v>579</v>
      </c>
      <c r="C370" s="148" t="str">
        <f t="shared" si="62"/>
        <v>40</v>
      </c>
      <c r="D370" s="148" t="str">
        <f t="shared" si="63"/>
        <v>85</v>
      </c>
      <c r="E370" s="148" t="str">
        <f t="shared" si="64"/>
        <v>015</v>
      </c>
      <c r="F370" s="141" t="str">
        <f t="shared" si="65"/>
        <v>5000.06</v>
      </c>
      <c r="G370" s="141" t="s">
        <v>89</v>
      </c>
      <c r="H370" s="163">
        <v>0</v>
      </c>
      <c r="I370" s="163">
        <v>0</v>
      </c>
      <c r="J370" s="163"/>
      <c r="K370" s="163"/>
      <c r="L370" s="163"/>
      <c r="M370" s="163">
        <v>0</v>
      </c>
      <c r="N370" s="139">
        <v>0</v>
      </c>
      <c r="O370" s="139"/>
      <c r="Q370" s="174">
        <v>0</v>
      </c>
      <c r="R370" s="174">
        <v>0</v>
      </c>
      <c r="S370" s="174"/>
      <c r="T370" s="174"/>
      <c r="U370" s="174"/>
      <c r="V370" s="174">
        <v>0</v>
      </c>
      <c r="W370" s="140">
        <v>0</v>
      </c>
      <c r="X370" s="140"/>
      <c r="Z370" s="172">
        <v>0</v>
      </c>
      <c r="AA370" s="172">
        <v>0</v>
      </c>
      <c r="AB370" s="172"/>
      <c r="AC370" s="172"/>
      <c r="AD370" s="172"/>
      <c r="AE370" s="172">
        <v>0</v>
      </c>
      <c r="AF370" s="172">
        <v>0</v>
      </c>
      <c r="AG370" s="172"/>
      <c r="AI370" s="168">
        <f>IFERROR(VLOOKUP(B370,[2]rptBudgetaryBudgetCrossOrganiza!$A$1:$M$744,4,FALSE),"0")</f>
        <v>0</v>
      </c>
      <c r="AJ370" s="168">
        <f>IFERROR(VLOOKUP(B370,[2]rptBudgetaryBudgetCrossOrganiza!$A$1:$M$744,6,FALSE),"0")</f>
        <v>0</v>
      </c>
      <c r="AK370" s="170">
        <f t="shared" si="66"/>
        <v>0</v>
      </c>
      <c r="AL370" s="170">
        <f>IFERROR(VLOOKUP(B370,[3]rptBudgetaryBudgetCrossOrganiza!$A$11516:$O$12569,13,FALSE),"0")</f>
        <v>0</v>
      </c>
      <c r="AM370" s="170"/>
      <c r="AN370" s="170"/>
      <c r="AO370" s="170"/>
      <c r="AP370" s="170"/>
      <c r="AQ370" s="170">
        <f t="shared" si="67"/>
        <v>0</v>
      </c>
    </row>
    <row r="371" spans="1:43" x14ac:dyDescent="0.2">
      <c r="A371" s="190">
        <v>4</v>
      </c>
      <c r="B371" s="141" t="s">
        <v>580</v>
      </c>
      <c r="C371" s="148" t="str">
        <f t="shared" si="62"/>
        <v>40</v>
      </c>
      <c r="D371" s="148" t="str">
        <f t="shared" si="63"/>
        <v>85</v>
      </c>
      <c r="E371" s="148" t="str">
        <f t="shared" si="64"/>
        <v>015</v>
      </c>
      <c r="F371" s="141" t="str">
        <f t="shared" si="65"/>
        <v>5000.07</v>
      </c>
      <c r="G371" s="141" t="s">
        <v>90</v>
      </c>
      <c r="H371" s="163">
        <v>3485</v>
      </c>
      <c r="I371" s="163">
        <v>3485</v>
      </c>
      <c r="J371" s="163"/>
      <c r="K371" s="163"/>
      <c r="L371" s="163"/>
      <c r="M371" s="163">
        <v>2621.67</v>
      </c>
      <c r="N371" s="139">
        <v>2621.67</v>
      </c>
      <c r="O371" s="139"/>
      <c r="Q371" s="174">
        <v>5585</v>
      </c>
      <c r="R371" s="174">
        <v>5585</v>
      </c>
      <c r="S371" s="174"/>
      <c r="T371" s="174"/>
      <c r="U371" s="174"/>
      <c r="V371" s="174">
        <v>2747.15</v>
      </c>
      <c r="W371" s="140">
        <v>2747.15</v>
      </c>
      <c r="X371" s="140"/>
      <c r="Z371" s="172">
        <v>5995</v>
      </c>
      <c r="AA371" s="172">
        <v>5995</v>
      </c>
      <c r="AB371" s="172"/>
      <c r="AC371" s="172"/>
      <c r="AD371" s="172"/>
      <c r="AE371" s="172">
        <v>3508.82</v>
      </c>
      <c r="AF371" s="172">
        <v>3508.82</v>
      </c>
      <c r="AG371" s="172"/>
      <c r="AI371" s="168">
        <f>IFERROR(VLOOKUP(B371,[2]rptBudgetaryBudgetCrossOrganiza!$A$1:$M$744,4,FALSE),"0")</f>
        <v>6175</v>
      </c>
      <c r="AJ371" s="168">
        <f>IFERROR(VLOOKUP(B371,[2]rptBudgetaryBudgetCrossOrganiza!$A$1:$M$744,6,FALSE),"0")</f>
        <v>6175</v>
      </c>
      <c r="AK371" s="170">
        <f t="shared" si="66"/>
        <v>6175</v>
      </c>
      <c r="AL371" s="170">
        <f>IFERROR(VLOOKUP(B371,[3]rptBudgetaryBudgetCrossOrganiza!$A$11516:$O$12569,13,FALSE),"0")</f>
        <v>4125.28</v>
      </c>
      <c r="AM371" s="170"/>
      <c r="AN371" s="170"/>
      <c r="AO371" s="170"/>
      <c r="AP371" s="170"/>
      <c r="AQ371" s="170">
        <f t="shared" si="67"/>
        <v>-6175</v>
      </c>
    </row>
    <row r="372" spans="1:43" x14ac:dyDescent="0.2">
      <c r="A372" s="190">
        <v>4</v>
      </c>
      <c r="B372" s="141" t="s">
        <v>581</v>
      </c>
      <c r="C372" s="148" t="str">
        <f t="shared" si="62"/>
        <v>40</v>
      </c>
      <c r="D372" s="148" t="str">
        <f t="shared" si="63"/>
        <v>85</v>
      </c>
      <c r="E372" s="148" t="str">
        <f t="shared" si="64"/>
        <v>015</v>
      </c>
      <c r="F372" s="141" t="str">
        <f t="shared" si="65"/>
        <v>5000.08</v>
      </c>
      <c r="G372" s="141" t="s">
        <v>91</v>
      </c>
      <c r="H372" s="163">
        <v>1315</v>
      </c>
      <c r="I372" s="163">
        <v>1315</v>
      </c>
      <c r="J372" s="163"/>
      <c r="K372" s="163"/>
      <c r="L372" s="163"/>
      <c r="M372" s="163">
        <v>2224.65</v>
      </c>
      <c r="N372" s="139">
        <v>2224.65</v>
      </c>
      <c r="O372" s="139"/>
      <c r="Q372" s="174">
        <v>2000</v>
      </c>
      <c r="R372" s="174">
        <v>2000</v>
      </c>
      <c r="S372" s="174"/>
      <c r="T372" s="174"/>
      <c r="U372" s="174"/>
      <c r="V372" s="174">
        <v>3470.05</v>
      </c>
      <c r="W372" s="140">
        <v>3470.05</v>
      </c>
      <c r="X372" s="140"/>
      <c r="Z372" s="172">
        <v>2955</v>
      </c>
      <c r="AA372" s="172">
        <v>2955</v>
      </c>
      <c r="AB372" s="172"/>
      <c r="AC372" s="172"/>
      <c r="AD372" s="172"/>
      <c r="AE372" s="172">
        <v>3634.99</v>
      </c>
      <c r="AF372" s="172">
        <v>3634.99</v>
      </c>
      <c r="AG372" s="172"/>
      <c r="AI372" s="168">
        <f>IFERROR(VLOOKUP(B372,[2]rptBudgetaryBudgetCrossOrganiza!$A$1:$M$744,4,FALSE),"0")</f>
        <v>3044</v>
      </c>
      <c r="AJ372" s="168">
        <f>IFERROR(VLOOKUP(B372,[2]rptBudgetaryBudgetCrossOrganiza!$A$1:$M$744,6,FALSE),"0")</f>
        <v>3044</v>
      </c>
      <c r="AK372" s="170">
        <f t="shared" si="66"/>
        <v>3044</v>
      </c>
      <c r="AL372" s="170">
        <f>IFERROR(VLOOKUP(B372,[3]rptBudgetaryBudgetCrossOrganiza!$A$11516:$O$12569,13,FALSE),"0")</f>
        <v>2580.1999999999998</v>
      </c>
      <c r="AM372" s="170"/>
      <c r="AN372" s="170"/>
      <c r="AO372" s="170"/>
      <c r="AP372" s="170"/>
      <c r="AQ372" s="170">
        <f t="shared" si="67"/>
        <v>-3044</v>
      </c>
    </row>
    <row r="373" spans="1:43" x14ac:dyDescent="0.2">
      <c r="A373" s="190">
        <v>4</v>
      </c>
      <c r="B373" s="141" t="s">
        <v>582</v>
      </c>
      <c r="C373" s="148" t="str">
        <f t="shared" si="62"/>
        <v>40</v>
      </c>
      <c r="D373" s="148" t="str">
        <f t="shared" si="63"/>
        <v>85</v>
      </c>
      <c r="E373" s="148" t="str">
        <f t="shared" si="64"/>
        <v>015</v>
      </c>
      <c r="F373" s="141" t="str">
        <f t="shared" si="65"/>
        <v>5000.10</v>
      </c>
      <c r="G373" s="141" t="s">
        <v>93</v>
      </c>
      <c r="H373" s="163">
        <v>0</v>
      </c>
      <c r="I373" s="163">
        <v>0</v>
      </c>
      <c r="J373" s="163"/>
      <c r="K373" s="163"/>
      <c r="L373" s="163"/>
      <c r="M373" s="163">
        <v>0</v>
      </c>
      <c r="N373" s="139">
        <v>0</v>
      </c>
      <c r="O373" s="139"/>
      <c r="Q373" s="174">
        <v>0</v>
      </c>
      <c r="R373" s="174">
        <v>0</v>
      </c>
      <c r="S373" s="174"/>
      <c r="T373" s="174"/>
      <c r="U373" s="174"/>
      <c r="V373" s="174">
        <v>0</v>
      </c>
      <c r="W373" s="140">
        <v>0</v>
      </c>
      <c r="X373" s="140"/>
      <c r="Z373" s="172">
        <v>0</v>
      </c>
      <c r="AA373" s="172">
        <v>0</v>
      </c>
      <c r="AB373" s="172"/>
      <c r="AC373" s="172"/>
      <c r="AD373" s="172"/>
      <c r="AE373" s="172">
        <v>0</v>
      </c>
      <c r="AF373" s="172">
        <v>0</v>
      </c>
      <c r="AG373" s="172"/>
      <c r="AI373" s="168">
        <f>IFERROR(VLOOKUP(B373,[2]rptBudgetaryBudgetCrossOrganiza!$A$1:$M$744,4,FALSE),"0")</f>
        <v>0</v>
      </c>
      <c r="AJ373" s="168">
        <f>IFERROR(VLOOKUP(B373,[2]rptBudgetaryBudgetCrossOrganiza!$A$1:$M$744,6,FALSE),"0")</f>
        <v>0</v>
      </c>
      <c r="AK373" s="170">
        <f t="shared" si="66"/>
        <v>0</v>
      </c>
      <c r="AL373" s="170">
        <f>IFERROR(VLOOKUP(B373,[3]rptBudgetaryBudgetCrossOrganiza!$A$11516:$O$12569,13,FALSE),"0")</f>
        <v>0</v>
      </c>
      <c r="AM373" s="170"/>
      <c r="AN373" s="170"/>
      <c r="AO373" s="170"/>
      <c r="AP373" s="170"/>
      <c r="AQ373" s="170">
        <f t="shared" si="67"/>
        <v>0</v>
      </c>
    </row>
    <row r="374" spans="1:43" x14ac:dyDescent="0.2">
      <c r="A374" s="190">
        <v>4</v>
      </c>
      <c r="B374" s="141" t="s">
        <v>583</v>
      </c>
      <c r="C374" s="148" t="str">
        <f t="shared" si="62"/>
        <v>40</v>
      </c>
      <c r="D374" s="148" t="str">
        <f t="shared" si="63"/>
        <v>85</v>
      </c>
      <c r="E374" s="148" t="str">
        <f t="shared" si="64"/>
        <v>015</v>
      </c>
      <c r="F374" s="141" t="str">
        <f t="shared" si="65"/>
        <v>5000.11</v>
      </c>
      <c r="G374" s="141" t="s">
        <v>94</v>
      </c>
      <c r="H374" s="163">
        <v>0</v>
      </c>
      <c r="I374" s="163">
        <v>0</v>
      </c>
      <c r="J374" s="163"/>
      <c r="K374" s="163"/>
      <c r="L374" s="163"/>
      <c r="M374" s="163">
        <v>0</v>
      </c>
      <c r="N374" s="139">
        <v>0</v>
      </c>
      <c r="O374" s="139"/>
      <c r="Q374" s="174">
        <v>0</v>
      </c>
      <c r="R374" s="174">
        <v>0</v>
      </c>
      <c r="S374" s="174"/>
      <c r="T374" s="174"/>
      <c r="U374" s="174"/>
      <c r="V374" s="174">
        <v>0</v>
      </c>
      <c r="W374" s="140">
        <v>0</v>
      </c>
      <c r="X374" s="140"/>
      <c r="Z374" s="172">
        <v>0</v>
      </c>
      <c r="AA374" s="172">
        <v>0</v>
      </c>
      <c r="AB374" s="172"/>
      <c r="AC374" s="172"/>
      <c r="AD374" s="172"/>
      <c r="AE374" s="172">
        <v>29.06</v>
      </c>
      <c r="AF374" s="172">
        <v>29.06</v>
      </c>
      <c r="AG374" s="172"/>
      <c r="AI374" s="168">
        <f>IFERROR(VLOOKUP(B374,[2]rptBudgetaryBudgetCrossOrganiza!$A$1:$M$744,4,FALSE),"0")</f>
        <v>0</v>
      </c>
      <c r="AJ374" s="168">
        <f>IFERROR(VLOOKUP(B374,[2]rptBudgetaryBudgetCrossOrganiza!$A$1:$M$744,6,FALSE),"0")</f>
        <v>0</v>
      </c>
      <c r="AK374" s="170">
        <f t="shared" si="66"/>
        <v>0</v>
      </c>
      <c r="AL374" s="170">
        <f>IFERROR(VLOOKUP(B374,[3]rptBudgetaryBudgetCrossOrganiza!$A$11516:$O$12569,13,FALSE),"0")</f>
        <v>922.24</v>
      </c>
      <c r="AM374" s="170"/>
      <c r="AN374" s="170"/>
      <c r="AO374" s="170"/>
      <c r="AP374" s="170"/>
      <c r="AQ374" s="170">
        <f t="shared" si="67"/>
        <v>0</v>
      </c>
    </row>
    <row r="375" spans="1:43" x14ac:dyDescent="0.2">
      <c r="A375" s="190">
        <v>4</v>
      </c>
      <c r="B375" s="141" t="s">
        <v>584</v>
      </c>
      <c r="C375" s="148" t="str">
        <f t="shared" si="62"/>
        <v>40</v>
      </c>
      <c r="D375" s="148" t="str">
        <f t="shared" si="63"/>
        <v>85</v>
      </c>
      <c r="E375" s="148" t="str">
        <f t="shared" si="64"/>
        <v>015</v>
      </c>
      <c r="F375" s="141" t="str">
        <f t="shared" si="65"/>
        <v>5000.12</v>
      </c>
      <c r="G375" s="141" t="s">
        <v>95</v>
      </c>
      <c r="H375" s="163">
        <v>0</v>
      </c>
      <c r="I375" s="163">
        <v>0</v>
      </c>
      <c r="J375" s="163"/>
      <c r="K375" s="163"/>
      <c r="L375" s="163"/>
      <c r="M375" s="163">
        <v>0</v>
      </c>
      <c r="N375" s="139">
        <v>0</v>
      </c>
      <c r="O375" s="139"/>
      <c r="Q375" s="174">
        <v>0</v>
      </c>
      <c r="R375" s="174">
        <v>0</v>
      </c>
      <c r="S375" s="174"/>
      <c r="T375" s="174"/>
      <c r="U375" s="174"/>
      <c r="V375" s="174">
        <v>0</v>
      </c>
      <c r="W375" s="140">
        <v>0</v>
      </c>
      <c r="X375" s="140"/>
      <c r="Z375" s="172">
        <v>0</v>
      </c>
      <c r="AA375" s="172">
        <v>0</v>
      </c>
      <c r="AB375" s="172"/>
      <c r="AC375" s="172"/>
      <c r="AD375" s="172"/>
      <c r="AE375" s="172">
        <v>0</v>
      </c>
      <c r="AF375" s="172">
        <v>0</v>
      </c>
      <c r="AG375" s="172"/>
      <c r="AI375" s="168">
        <f>IFERROR(VLOOKUP(B375,[2]rptBudgetaryBudgetCrossOrganiza!$A$1:$M$744,4,FALSE),"0")</f>
        <v>0</v>
      </c>
      <c r="AJ375" s="168">
        <f>IFERROR(VLOOKUP(B375,[2]rptBudgetaryBudgetCrossOrganiza!$A$1:$M$744,6,FALSE),"0")</f>
        <v>0</v>
      </c>
      <c r="AK375" s="170">
        <f t="shared" si="66"/>
        <v>0</v>
      </c>
      <c r="AL375" s="170">
        <f>IFERROR(VLOOKUP(B375,[3]rptBudgetaryBudgetCrossOrganiza!$A$11516:$O$12569,13,FALSE),"0")</f>
        <v>0</v>
      </c>
      <c r="AM375" s="170"/>
      <c r="AN375" s="170"/>
      <c r="AO375" s="170"/>
      <c r="AP375" s="170"/>
      <c r="AQ375" s="170">
        <f t="shared" si="67"/>
        <v>0</v>
      </c>
    </row>
    <row r="376" spans="1:43" x14ac:dyDescent="0.2">
      <c r="A376" s="190">
        <v>4</v>
      </c>
      <c r="B376" s="141" t="s">
        <v>585</v>
      </c>
      <c r="C376" s="148" t="str">
        <f t="shared" si="62"/>
        <v>40</v>
      </c>
      <c r="D376" s="148" t="str">
        <f t="shared" ref="D376:D439" si="68">MID(B376,8,2)</f>
        <v>85</v>
      </c>
      <c r="E376" s="148" t="str">
        <f t="shared" ref="E376:E439" si="69">MID(B376,11,3)</f>
        <v>015</v>
      </c>
      <c r="F376" s="141" t="str">
        <f t="shared" ref="F376:F439" si="70">RIGHT(B376,7)</f>
        <v>5000.99</v>
      </c>
      <c r="G376" s="141" t="s">
        <v>96</v>
      </c>
      <c r="H376" s="163">
        <v>0</v>
      </c>
      <c r="I376" s="163">
        <v>0</v>
      </c>
      <c r="J376" s="163"/>
      <c r="K376" s="163"/>
      <c r="L376" s="163"/>
      <c r="M376" s="163">
        <v>0</v>
      </c>
      <c r="N376" s="139">
        <v>0</v>
      </c>
      <c r="O376" s="139"/>
      <c r="Q376" s="174">
        <v>44465</v>
      </c>
      <c r="R376" s="174">
        <v>0</v>
      </c>
      <c r="S376" s="174"/>
      <c r="T376" s="174"/>
      <c r="U376" s="174"/>
      <c r="V376" s="174">
        <v>0</v>
      </c>
      <c r="W376" s="140">
        <v>0</v>
      </c>
      <c r="X376" s="140"/>
      <c r="Z376" s="172">
        <v>84820</v>
      </c>
      <c r="AA376" s="172">
        <v>0</v>
      </c>
      <c r="AB376" s="172"/>
      <c r="AC376" s="172"/>
      <c r="AD376" s="172"/>
      <c r="AE376" s="172">
        <v>0</v>
      </c>
      <c r="AF376" s="172">
        <v>0</v>
      </c>
      <c r="AG376" s="172"/>
      <c r="AI376" s="168">
        <f>IFERROR(VLOOKUP(B376,[2]rptBudgetaryBudgetCrossOrganiza!$A$1:$M$744,4,FALSE),"0")</f>
        <v>84820</v>
      </c>
      <c r="AJ376" s="168">
        <f>IFERROR(VLOOKUP(B376,[2]rptBudgetaryBudgetCrossOrganiza!$A$1:$M$744,6,FALSE),"0")</f>
        <v>84820</v>
      </c>
      <c r="AK376" s="170">
        <f t="shared" si="66"/>
        <v>84820</v>
      </c>
      <c r="AL376" s="170">
        <f>IFERROR(VLOOKUP(B376,[3]rptBudgetaryBudgetCrossOrganiza!$A$11516:$O$12569,13,FALSE),"0")</f>
        <v>0</v>
      </c>
      <c r="AM376" s="170"/>
      <c r="AN376" s="170"/>
      <c r="AO376" s="170"/>
      <c r="AP376" s="170"/>
      <c r="AQ376" s="170">
        <f t="shared" si="67"/>
        <v>-84820</v>
      </c>
    </row>
    <row r="377" spans="1:43" x14ac:dyDescent="0.2">
      <c r="A377" s="190">
        <v>4</v>
      </c>
      <c r="B377" s="141" t="s">
        <v>586</v>
      </c>
      <c r="C377" s="148" t="str">
        <f t="shared" si="62"/>
        <v>40</v>
      </c>
      <c r="D377" s="148" t="str">
        <f t="shared" si="68"/>
        <v>85</v>
      </c>
      <c r="E377" s="148" t="str">
        <f t="shared" si="69"/>
        <v>015</v>
      </c>
      <c r="F377" s="141" t="str">
        <f t="shared" si="70"/>
        <v>5100.00</v>
      </c>
      <c r="G377" s="141" t="s">
        <v>97</v>
      </c>
      <c r="H377" s="163">
        <v>61820</v>
      </c>
      <c r="I377" s="163">
        <v>61820</v>
      </c>
      <c r="J377" s="163"/>
      <c r="K377" s="163"/>
      <c r="L377" s="163"/>
      <c r="M377" s="163">
        <v>60456.480000000003</v>
      </c>
      <c r="N377" s="139">
        <v>60456.480000000003</v>
      </c>
      <c r="O377" s="139"/>
      <c r="Q377" s="174">
        <v>96100</v>
      </c>
      <c r="R377" s="174">
        <v>100395</v>
      </c>
      <c r="S377" s="174"/>
      <c r="T377" s="174"/>
      <c r="U377" s="174"/>
      <c r="V377" s="174">
        <v>83381.820000000007</v>
      </c>
      <c r="W377" s="140">
        <v>83381.820000000007</v>
      </c>
      <c r="X377" s="140"/>
      <c r="Z377" s="172">
        <v>100220</v>
      </c>
      <c r="AA377" s="172">
        <v>108477</v>
      </c>
      <c r="AB377" s="172"/>
      <c r="AC377" s="172"/>
      <c r="AD377" s="172"/>
      <c r="AE377" s="172">
        <v>100315.24</v>
      </c>
      <c r="AF377" s="172">
        <v>100315.24</v>
      </c>
      <c r="AG377" s="172"/>
      <c r="AI377" s="168">
        <f>IFERROR(VLOOKUP(B377,[2]rptBudgetaryBudgetCrossOrganiza!$A$1:$M$744,4,FALSE),"0")</f>
        <v>100220</v>
      </c>
      <c r="AJ377" s="168">
        <f>IFERROR(VLOOKUP(B377,[2]rptBudgetaryBudgetCrossOrganiza!$A$1:$M$744,6,FALSE),"0")</f>
        <v>100220</v>
      </c>
      <c r="AK377" s="170">
        <f t="shared" si="66"/>
        <v>100220</v>
      </c>
      <c r="AL377" s="170">
        <f>IFERROR(VLOOKUP(B377,[3]rptBudgetaryBudgetCrossOrganiza!$A$11516:$O$12569,13,FALSE),"0")</f>
        <v>24605.45</v>
      </c>
      <c r="AM377" s="170"/>
      <c r="AN377" s="170"/>
      <c r="AO377" s="170"/>
      <c r="AP377" s="170"/>
      <c r="AQ377" s="170">
        <f t="shared" si="67"/>
        <v>-100220</v>
      </c>
    </row>
    <row r="378" spans="1:43" x14ac:dyDescent="0.2">
      <c r="A378" s="190">
        <v>4</v>
      </c>
      <c r="B378" s="141" t="s">
        <v>587</v>
      </c>
      <c r="C378" s="148" t="str">
        <f t="shared" si="62"/>
        <v>40</v>
      </c>
      <c r="D378" s="148" t="str">
        <f t="shared" si="68"/>
        <v>85</v>
      </c>
      <c r="E378" s="148" t="str">
        <f t="shared" si="69"/>
        <v>015</v>
      </c>
      <c r="F378" s="141" t="str">
        <f t="shared" si="70"/>
        <v>5100.01</v>
      </c>
      <c r="G378" s="141" t="s">
        <v>98</v>
      </c>
      <c r="H378" s="163">
        <v>22500</v>
      </c>
      <c r="I378" s="163">
        <v>22500</v>
      </c>
      <c r="J378" s="163"/>
      <c r="K378" s="163"/>
      <c r="L378" s="163"/>
      <c r="M378" s="163">
        <v>23595.61</v>
      </c>
      <c r="N378" s="139">
        <v>23595.61</v>
      </c>
      <c r="O378" s="139"/>
      <c r="Q378" s="174">
        <v>33335</v>
      </c>
      <c r="R378" s="174">
        <v>35810</v>
      </c>
      <c r="S378" s="174"/>
      <c r="T378" s="174"/>
      <c r="U378" s="174"/>
      <c r="V378" s="174">
        <v>29247.9</v>
      </c>
      <c r="W378" s="140">
        <v>29247.9</v>
      </c>
      <c r="X378" s="140"/>
      <c r="Z378" s="172">
        <v>35460</v>
      </c>
      <c r="AA378" s="172">
        <v>37657</v>
      </c>
      <c r="AB378" s="172"/>
      <c r="AC378" s="172"/>
      <c r="AD378" s="172"/>
      <c r="AE378" s="172">
        <v>35012.25</v>
      </c>
      <c r="AF378" s="172">
        <v>35012.25</v>
      </c>
      <c r="AG378" s="172"/>
      <c r="AI378" s="168">
        <f>IFERROR(VLOOKUP(B378,[2]rptBudgetaryBudgetCrossOrganiza!$A$1:$M$744,4,FALSE),"0")</f>
        <v>35460</v>
      </c>
      <c r="AJ378" s="168">
        <f>IFERROR(VLOOKUP(B378,[2]rptBudgetaryBudgetCrossOrganiza!$A$1:$M$744,6,FALSE),"0")</f>
        <v>35460</v>
      </c>
      <c r="AK378" s="170">
        <f t="shared" si="66"/>
        <v>35460</v>
      </c>
      <c r="AL378" s="170">
        <f>IFERROR(VLOOKUP(B378,[3]rptBudgetaryBudgetCrossOrganiza!$A$11516:$O$12569,13,FALSE),"0")</f>
        <v>8928.06</v>
      </c>
      <c r="AM378" s="170"/>
      <c r="AN378" s="170"/>
      <c r="AO378" s="170"/>
      <c r="AP378" s="170"/>
      <c r="AQ378" s="170">
        <f t="shared" si="67"/>
        <v>-35460</v>
      </c>
    </row>
    <row r="379" spans="1:43" x14ac:dyDescent="0.2">
      <c r="A379" s="190">
        <v>4</v>
      </c>
      <c r="B379" s="141" t="s">
        <v>588</v>
      </c>
      <c r="C379" s="148" t="str">
        <f t="shared" si="62"/>
        <v>40</v>
      </c>
      <c r="D379" s="148" t="str">
        <f t="shared" si="68"/>
        <v>85</v>
      </c>
      <c r="E379" s="148" t="str">
        <f t="shared" si="69"/>
        <v>015</v>
      </c>
      <c r="F379" s="141" t="str">
        <f t="shared" si="70"/>
        <v>5100.02</v>
      </c>
      <c r="G379" s="141" t="s">
        <v>99</v>
      </c>
      <c r="H379" s="163">
        <v>53215</v>
      </c>
      <c r="I379" s="163">
        <v>53215</v>
      </c>
      <c r="J379" s="163"/>
      <c r="K379" s="163"/>
      <c r="L379" s="163"/>
      <c r="M379" s="163">
        <v>57718.26</v>
      </c>
      <c r="N379" s="139">
        <v>57718.26</v>
      </c>
      <c r="O379" s="139"/>
      <c r="Q379" s="174">
        <v>83605</v>
      </c>
      <c r="R379" s="174">
        <v>92245</v>
      </c>
      <c r="S379" s="174"/>
      <c r="T379" s="174"/>
      <c r="U379" s="174"/>
      <c r="V379" s="174">
        <v>41838.99</v>
      </c>
      <c r="W379" s="140">
        <v>41838.99</v>
      </c>
      <c r="X379" s="140"/>
      <c r="Z379" s="172">
        <v>47300</v>
      </c>
      <c r="AA379" s="172">
        <v>58250</v>
      </c>
      <c r="AB379" s="172"/>
      <c r="AC379" s="172"/>
      <c r="AD379" s="172"/>
      <c r="AE379" s="172">
        <v>45857.82</v>
      </c>
      <c r="AF379" s="172">
        <v>45857.82</v>
      </c>
      <c r="AG379" s="172"/>
      <c r="AI379" s="168">
        <f>IFERROR(VLOOKUP(B379,[2]rptBudgetaryBudgetCrossOrganiza!$A$1:$M$744,4,FALSE),"0")</f>
        <v>47300</v>
      </c>
      <c r="AJ379" s="168">
        <f>IFERROR(VLOOKUP(B379,[2]rptBudgetaryBudgetCrossOrganiza!$A$1:$M$744,6,FALSE),"0")</f>
        <v>47300</v>
      </c>
      <c r="AK379" s="170">
        <f t="shared" si="66"/>
        <v>47300</v>
      </c>
      <c r="AL379" s="170">
        <f>IFERROR(VLOOKUP(B379,[3]rptBudgetaryBudgetCrossOrganiza!$A$11516:$O$12569,13,FALSE),"0")</f>
        <v>9008.4</v>
      </c>
      <c r="AM379" s="170"/>
      <c r="AN379" s="170"/>
      <c r="AO379" s="170"/>
      <c r="AP379" s="170"/>
      <c r="AQ379" s="170">
        <f t="shared" si="67"/>
        <v>-47300</v>
      </c>
    </row>
    <row r="380" spans="1:43" x14ac:dyDescent="0.2">
      <c r="A380" s="190">
        <v>4</v>
      </c>
      <c r="B380" s="141" t="s">
        <v>589</v>
      </c>
      <c r="C380" s="148" t="str">
        <f t="shared" si="62"/>
        <v>40</v>
      </c>
      <c r="D380" s="148" t="str">
        <f t="shared" si="68"/>
        <v>85</v>
      </c>
      <c r="E380" s="148" t="str">
        <f t="shared" si="69"/>
        <v>015</v>
      </c>
      <c r="F380" s="141" t="str">
        <f t="shared" si="70"/>
        <v>5100.03</v>
      </c>
      <c r="G380" s="141" t="s">
        <v>100</v>
      </c>
      <c r="H380" s="163">
        <v>5805</v>
      </c>
      <c r="I380" s="163">
        <v>5805</v>
      </c>
      <c r="J380" s="163"/>
      <c r="K380" s="163"/>
      <c r="L380" s="163"/>
      <c r="M380" s="163">
        <v>5873.39</v>
      </c>
      <c r="N380" s="139">
        <v>5873.39</v>
      </c>
      <c r="O380" s="139"/>
      <c r="Q380" s="174">
        <v>7720</v>
      </c>
      <c r="R380" s="174">
        <v>8365</v>
      </c>
      <c r="S380" s="174"/>
      <c r="T380" s="174"/>
      <c r="U380" s="174"/>
      <c r="V380" s="174">
        <v>5985.47</v>
      </c>
      <c r="W380" s="140">
        <v>5985.47</v>
      </c>
      <c r="X380" s="140"/>
      <c r="Z380" s="172">
        <v>6810</v>
      </c>
      <c r="AA380" s="172">
        <v>7617</v>
      </c>
      <c r="AB380" s="172"/>
      <c r="AC380" s="172"/>
      <c r="AD380" s="172"/>
      <c r="AE380" s="172">
        <v>6309.14</v>
      </c>
      <c r="AF380" s="172">
        <v>6309.14</v>
      </c>
      <c r="AG380" s="172"/>
      <c r="AI380" s="168">
        <f>IFERROR(VLOOKUP(B380,[2]rptBudgetaryBudgetCrossOrganiza!$A$1:$M$744,4,FALSE),"0")</f>
        <v>6810</v>
      </c>
      <c r="AJ380" s="168">
        <f>IFERROR(VLOOKUP(B380,[2]rptBudgetaryBudgetCrossOrganiza!$A$1:$M$744,6,FALSE),"0")</f>
        <v>6810</v>
      </c>
      <c r="AK380" s="170">
        <f t="shared" si="66"/>
        <v>6810</v>
      </c>
      <c r="AL380" s="170">
        <f>IFERROR(VLOOKUP(B380,[3]rptBudgetaryBudgetCrossOrganiza!$A$11516:$O$12569,13,FALSE),"0")</f>
        <v>1289.3399999999999</v>
      </c>
      <c r="AM380" s="170"/>
      <c r="AN380" s="170"/>
      <c r="AO380" s="170"/>
      <c r="AP380" s="170"/>
      <c r="AQ380" s="170">
        <f t="shared" si="67"/>
        <v>-6810</v>
      </c>
    </row>
    <row r="381" spans="1:43" x14ac:dyDescent="0.2">
      <c r="A381" s="190">
        <v>4</v>
      </c>
      <c r="B381" s="141" t="s">
        <v>590</v>
      </c>
      <c r="C381" s="148" t="str">
        <f t="shared" si="62"/>
        <v>40</v>
      </c>
      <c r="D381" s="148" t="str">
        <f t="shared" si="68"/>
        <v>85</v>
      </c>
      <c r="E381" s="148" t="str">
        <f t="shared" si="69"/>
        <v>015</v>
      </c>
      <c r="F381" s="141" t="str">
        <f t="shared" si="70"/>
        <v>5100.04</v>
      </c>
      <c r="G381" s="141" t="s">
        <v>101</v>
      </c>
      <c r="H381" s="163">
        <v>890</v>
      </c>
      <c r="I381" s="163">
        <v>890</v>
      </c>
      <c r="J381" s="163"/>
      <c r="K381" s="163"/>
      <c r="L381" s="163"/>
      <c r="M381" s="163">
        <v>903.84</v>
      </c>
      <c r="N381" s="139">
        <v>903.84</v>
      </c>
      <c r="O381" s="139"/>
      <c r="Q381" s="174">
        <v>1190</v>
      </c>
      <c r="R381" s="174">
        <v>1285</v>
      </c>
      <c r="S381" s="174"/>
      <c r="T381" s="174"/>
      <c r="U381" s="174"/>
      <c r="V381" s="174">
        <v>1013.63</v>
      </c>
      <c r="W381" s="140">
        <v>1013.63</v>
      </c>
      <c r="X381" s="140"/>
      <c r="Z381" s="172">
        <v>1055</v>
      </c>
      <c r="AA381" s="172">
        <v>1174</v>
      </c>
      <c r="AB381" s="172"/>
      <c r="AC381" s="172"/>
      <c r="AD381" s="172"/>
      <c r="AE381" s="172">
        <v>1033.22</v>
      </c>
      <c r="AF381" s="172">
        <v>1033.22</v>
      </c>
      <c r="AG381" s="172"/>
      <c r="AI381" s="168">
        <f>IFERROR(VLOOKUP(B381,[2]rptBudgetaryBudgetCrossOrganiza!$A$1:$M$744,4,FALSE),"0")</f>
        <v>1055</v>
      </c>
      <c r="AJ381" s="168">
        <f>IFERROR(VLOOKUP(B381,[2]rptBudgetaryBudgetCrossOrganiza!$A$1:$M$744,6,FALSE),"0")</f>
        <v>1055</v>
      </c>
      <c r="AK381" s="170">
        <f t="shared" si="66"/>
        <v>1055</v>
      </c>
      <c r="AL381" s="170">
        <f>IFERROR(VLOOKUP(B381,[3]rptBudgetaryBudgetCrossOrganiza!$A$11516:$O$12569,13,FALSE),"0")</f>
        <v>221.76</v>
      </c>
      <c r="AM381" s="170"/>
      <c r="AN381" s="170"/>
      <c r="AO381" s="170"/>
      <c r="AP381" s="170"/>
      <c r="AQ381" s="170">
        <f t="shared" si="67"/>
        <v>-1055</v>
      </c>
    </row>
    <row r="382" spans="1:43" x14ac:dyDescent="0.2">
      <c r="A382" s="190">
        <v>4</v>
      </c>
      <c r="B382" s="141" t="s">
        <v>591</v>
      </c>
      <c r="C382" s="148" t="str">
        <f t="shared" si="62"/>
        <v>40</v>
      </c>
      <c r="D382" s="148" t="str">
        <f t="shared" si="68"/>
        <v>85</v>
      </c>
      <c r="E382" s="148" t="str">
        <f t="shared" si="69"/>
        <v>015</v>
      </c>
      <c r="F382" s="141" t="str">
        <f t="shared" si="70"/>
        <v>5100.05</v>
      </c>
      <c r="G382" s="141" t="s">
        <v>102</v>
      </c>
      <c r="H382" s="163">
        <v>560</v>
      </c>
      <c r="I382" s="163">
        <v>560</v>
      </c>
      <c r="J382" s="163"/>
      <c r="K382" s="163"/>
      <c r="L382" s="163"/>
      <c r="M382" s="163">
        <v>587.75</v>
      </c>
      <c r="N382" s="139">
        <v>587.75</v>
      </c>
      <c r="O382" s="139"/>
      <c r="Q382" s="174">
        <v>970</v>
      </c>
      <c r="R382" s="174">
        <v>980</v>
      </c>
      <c r="S382" s="174"/>
      <c r="T382" s="174"/>
      <c r="U382" s="174"/>
      <c r="V382" s="174">
        <v>855.34</v>
      </c>
      <c r="W382" s="140">
        <v>855.34</v>
      </c>
      <c r="X382" s="140"/>
      <c r="Z382" s="172">
        <v>910</v>
      </c>
      <c r="AA382" s="172">
        <v>1118</v>
      </c>
      <c r="AB382" s="172"/>
      <c r="AC382" s="172"/>
      <c r="AD382" s="172"/>
      <c r="AE382" s="172">
        <v>857.73</v>
      </c>
      <c r="AF382" s="172">
        <v>857.73</v>
      </c>
      <c r="AG382" s="172"/>
      <c r="AI382" s="168">
        <f>IFERROR(VLOOKUP(B382,[2]rptBudgetaryBudgetCrossOrganiza!$A$1:$M$744,4,FALSE),"0")</f>
        <v>910</v>
      </c>
      <c r="AJ382" s="168">
        <f>IFERROR(VLOOKUP(B382,[2]rptBudgetaryBudgetCrossOrganiza!$A$1:$M$744,6,FALSE),"0")</f>
        <v>910</v>
      </c>
      <c r="AK382" s="170">
        <f t="shared" si="66"/>
        <v>910</v>
      </c>
      <c r="AL382" s="170">
        <f>IFERROR(VLOOKUP(B382,[3]rptBudgetaryBudgetCrossOrganiza!$A$11516:$O$12569,13,FALSE),"0")</f>
        <v>191.75</v>
      </c>
      <c r="AM382" s="170"/>
      <c r="AN382" s="170"/>
      <c r="AO382" s="170"/>
      <c r="AP382" s="170"/>
      <c r="AQ382" s="170">
        <f t="shared" si="67"/>
        <v>-910</v>
      </c>
    </row>
    <row r="383" spans="1:43" x14ac:dyDescent="0.2">
      <c r="A383" s="190">
        <v>4</v>
      </c>
      <c r="B383" s="141" t="s">
        <v>592</v>
      </c>
      <c r="C383" s="148" t="str">
        <f t="shared" si="62"/>
        <v>40</v>
      </c>
      <c r="D383" s="148" t="str">
        <f t="shared" si="68"/>
        <v>85</v>
      </c>
      <c r="E383" s="148" t="str">
        <f t="shared" si="69"/>
        <v>015</v>
      </c>
      <c r="F383" s="141" t="str">
        <f t="shared" si="70"/>
        <v>5100.06</v>
      </c>
      <c r="G383" s="141" t="s">
        <v>103</v>
      </c>
      <c r="H383" s="163">
        <v>12140</v>
      </c>
      <c r="I383" s="163">
        <v>12140</v>
      </c>
      <c r="J383" s="163"/>
      <c r="K383" s="163"/>
      <c r="L383" s="163"/>
      <c r="M383" s="163">
        <v>12140</v>
      </c>
      <c r="N383" s="139">
        <v>12140</v>
      </c>
      <c r="O383" s="139"/>
      <c r="Q383" s="174">
        <v>11790</v>
      </c>
      <c r="R383" s="174">
        <v>11790</v>
      </c>
      <c r="S383" s="174"/>
      <c r="T383" s="174"/>
      <c r="U383" s="174"/>
      <c r="V383" s="174">
        <v>11790</v>
      </c>
      <c r="W383" s="140">
        <v>11790</v>
      </c>
      <c r="X383" s="140"/>
      <c r="Z383" s="172">
        <v>18450</v>
      </c>
      <c r="AA383" s="172">
        <v>18450</v>
      </c>
      <c r="AB383" s="172"/>
      <c r="AC383" s="172"/>
      <c r="AD383" s="172"/>
      <c r="AE383" s="172">
        <v>6150</v>
      </c>
      <c r="AF383" s="172">
        <v>6150</v>
      </c>
      <c r="AG383" s="172"/>
      <c r="AI383" s="168">
        <f>IFERROR(VLOOKUP(B383,[2]rptBudgetaryBudgetCrossOrganiza!$A$1:$M$744,4,FALSE),"0")</f>
        <v>18450</v>
      </c>
      <c r="AJ383" s="168">
        <f>IFERROR(VLOOKUP(B383,[2]rptBudgetaryBudgetCrossOrganiza!$A$1:$M$744,6,FALSE),"0")</f>
        <v>18450</v>
      </c>
      <c r="AK383" s="170">
        <f t="shared" si="66"/>
        <v>18450</v>
      </c>
      <c r="AL383" s="170">
        <f>IFERROR(VLOOKUP(B383,[3]rptBudgetaryBudgetCrossOrganiza!$A$11516:$O$12569,13,FALSE),"0")</f>
        <v>0</v>
      </c>
      <c r="AM383" s="170"/>
      <c r="AN383" s="170"/>
      <c r="AO383" s="170"/>
      <c r="AP383" s="170"/>
      <c r="AQ383" s="170">
        <f t="shared" si="67"/>
        <v>-18450</v>
      </c>
    </row>
    <row r="384" spans="1:43" x14ac:dyDescent="0.2">
      <c r="A384" s="190">
        <v>4</v>
      </c>
      <c r="B384" s="141" t="s">
        <v>593</v>
      </c>
      <c r="C384" s="148" t="str">
        <f t="shared" si="62"/>
        <v>40</v>
      </c>
      <c r="D384" s="148" t="str">
        <f t="shared" si="68"/>
        <v>85</v>
      </c>
      <c r="E384" s="148" t="str">
        <f t="shared" si="69"/>
        <v>015</v>
      </c>
      <c r="F384" s="141" t="str">
        <f t="shared" si="70"/>
        <v>5100.07</v>
      </c>
      <c r="G384" s="141" t="s">
        <v>104</v>
      </c>
      <c r="H384" s="163">
        <v>3165</v>
      </c>
      <c r="I384" s="163">
        <v>3165</v>
      </c>
      <c r="J384" s="163"/>
      <c r="K384" s="163"/>
      <c r="L384" s="163"/>
      <c r="M384" s="163">
        <v>2207.02</v>
      </c>
      <c r="N384" s="139">
        <v>2207.02</v>
      </c>
      <c r="O384" s="139"/>
      <c r="Q384" s="174">
        <v>3790</v>
      </c>
      <c r="R384" s="174">
        <v>3910</v>
      </c>
      <c r="S384" s="174"/>
      <c r="T384" s="174"/>
      <c r="U384" s="174"/>
      <c r="V384" s="174">
        <v>2868.64</v>
      </c>
      <c r="W384" s="140">
        <v>2868.64</v>
      </c>
      <c r="X384" s="140"/>
      <c r="Z384" s="172">
        <v>3110</v>
      </c>
      <c r="AA384" s="172">
        <v>3462</v>
      </c>
      <c r="AB384" s="172"/>
      <c r="AC384" s="172"/>
      <c r="AD384" s="172"/>
      <c r="AE384" s="172">
        <v>2772.29</v>
      </c>
      <c r="AF384" s="172">
        <v>2772.29</v>
      </c>
      <c r="AG384" s="172"/>
      <c r="AI384" s="168">
        <f>IFERROR(VLOOKUP(B384,[2]rptBudgetaryBudgetCrossOrganiza!$A$1:$M$744,4,FALSE),"0")</f>
        <v>3110</v>
      </c>
      <c r="AJ384" s="168">
        <f>IFERROR(VLOOKUP(B384,[2]rptBudgetaryBudgetCrossOrganiza!$A$1:$M$744,6,FALSE),"0")</f>
        <v>3110</v>
      </c>
      <c r="AK384" s="170">
        <f t="shared" si="66"/>
        <v>3110</v>
      </c>
      <c r="AL384" s="170">
        <f>IFERROR(VLOOKUP(B384,[3]rptBudgetaryBudgetCrossOrganiza!$A$11516:$O$12569,13,FALSE),"0")</f>
        <v>515.53</v>
      </c>
      <c r="AM384" s="170"/>
      <c r="AN384" s="170"/>
      <c r="AO384" s="170"/>
      <c r="AP384" s="170"/>
      <c r="AQ384" s="170">
        <f t="shared" si="67"/>
        <v>-3110</v>
      </c>
    </row>
    <row r="385" spans="1:43" x14ac:dyDescent="0.2">
      <c r="A385" s="190">
        <v>4</v>
      </c>
      <c r="B385" s="141" t="s">
        <v>594</v>
      </c>
      <c r="C385" s="148" t="str">
        <f t="shared" si="62"/>
        <v>40</v>
      </c>
      <c r="D385" s="148" t="str">
        <f t="shared" si="68"/>
        <v>85</v>
      </c>
      <c r="E385" s="148" t="str">
        <f t="shared" si="69"/>
        <v>015</v>
      </c>
      <c r="F385" s="141" t="str">
        <f t="shared" si="70"/>
        <v>5100.08</v>
      </c>
      <c r="G385" s="141" t="s">
        <v>105</v>
      </c>
      <c r="H385" s="163">
        <v>1365</v>
      </c>
      <c r="I385" s="163">
        <v>1365</v>
      </c>
      <c r="J385" s="163"/>
      <c r="K385" s="163"/>
      <c r="L385" s="163"/>
      <c r="M385" s="163">
        <v>583.20000000000005</v>
      </c>
      <c r="N385" s="139">
        <v>583.20000000000005</v>
      </c>
      <c r="O385" s="139"/>
      <c r="Q385" s="174">
        <v>670</v>
      </c>
      <c r="R385" s="174">
        <v>670</v>
      </c>
      <c r="S385" s="174"/>
      <c r="T385" s="174"/>
      <c r="U385" s="174"/>
      <c r="V385" s="174">
        <v>629.62</v>
      </c>
      <c r="W385" s="140">
        <v>629.62</v>
      </c>
      <c r="X385" s="140"/>
      <c r="Z385" s="172">
        <v>670</v>
      </c>
      <c r="AA385" s="172">
        <v>670</v>
      </c>
      <c r="AB385" s="172"/>
      <c r="AC385" s="172"/>
      <c r="AD385" s="172"/>
      <c r="AE385" s="172">
        <v>607.91</v>
      </c>
      <c r="AF385" s="172">
        <v>607.91</v>
      </c>
      <c r="AG385" s="172"/>
      <c r="AI385" s="168">
        <f>IFERROR(VLOOKUP(B385,[2]rptBudgetaryBudgetCrossOrganiza!$A$1:$M$744,4,FALSE),"0")</f>
        <v>670</v>
      </c>
      <c r="AJ385" s="168">
        <f>IFERROR(VLOOKUP(B385,[2]rptBudgetaryBudgetCrossOrganiza!$A$1:$M$744,6,FALSE),"0")</f>
        <v>670</v>
      </c>
      <c r="AK385" s="170">
        <f t="shared" si="66"/>
        <v>670</v>
      </c>
      <c r="AL385" s="170">
        <f>IFERROR(VLOOKUP(B385,[3]rptBudgetaryBudgetCrossOrganiza!$A$11516:$O$12569,13,FALSE),"0")</f>
        <v>759.01</v>
      </c>
      <c r="AM385" s="170"/>
      <c r="AN385" s="170"/>
      <c r="AO385" s="170"/>
      <c r="AP385" s="170"/>
      <c r="AQ385" s="170">
        <f t="shared" si="67"/>
        <v>-670</v>
      </c>
    </row>
    <row r="386" spans="1:43" x14ac:dyDescent="0.2">
      <c r="A386" s="190">
        <v>4</v>
      </c>
      <c r="B386" s="141" t="s">
        <v>595</v>
      </c>
      <c r="C386" s="148" t="str">
        <f t="shared" si="62"/>
        <v>40</v>
      </c>
      <c r="D386" s="148" t="str">
        <f t="shared" si="68"/>
        <v>85</v>
      </c>
      <c r="E386" s="148" t="str">
        <f t="shared" si="69"/>
        <v>015</v>
      </c>
      <c r="F386" s="141" t="str">
        <f t="shared" si="70"/>
        <v>5100.09</v>
      </c>
      <c r="G386" s="141" t="s">
        <v>106</v>
      </c>
      <c r="H386" s="163">
        <v>0</v>
      </c>
      <c r="I386" s="163">
        <v>0</v>
      </c>
      <c r="J386" s="163"/>
      <c r="K386" s="163"/>
      <c r="L386" s="163"/>
      <c r="M386" s="163">
        <v>0</v>
      </c>
      <c r="N386" s="139">
        <v>0</v>
      </c>
      <c r="O386" s="139"/>
      <c r="Q386" s="174">
        <v>0</v>
      </c>
      <c r="R386" s="174">
        <v>0</v>
      </c>
      <c r="S386" s="174"/>
      <c r="T386" s="174"/>
      <c r="U386" s="174"/>
      <c r="V386" s="174">
        <v>0</v>
      </c>
      <c r="W386" s="140">
        <v>0</v>
      </c>
      <c r="X386" s="140"/>
      <c r="Z386" s="172">
        <v>0</v>
      </c>
      <c r="AA386" s="172">
        <v>0</v>
      </c>
      <c r="AB386" s="172"/>
      <c r="AC386" s="172"/>
      <c r="AD386" s="172"/>
      <c r="AE386" s="172">
        <v>0</v>
      </c>
      <c r="AF386" s="172">
        <v>0</v>
      </c>
      <c r="AG386" s="172"/>
      <c r="AI386" s="168">
        <f>IFERROR(VLOOKUP(B386,[2]rptBudgetaryBudgetCrossOrganiza!$A$1:$M$744,4,FALSE),"0")</f>
        <v>0</v>
      </c>
      <c r="AJ386" s="168">
        <f>IFERROR(VLOOKUP(B386,[2]rptBudgetaryBudgetCrossOrganiza!$A$1:$M$744,6,FALSE),"0")</f>
        <v>0</v>
      </c>
      <c r="AK386" s="170">
        <f t="shared" si="66"/>
        <v>0</v>
      </c>
      <c r="AL386" s="170">
        <f>IFERROR(VLOOKUP(B386,[3]rptBudgetaryBudgetCrossOrganiza!$A$11516:$O$12569,13,FALSE),"0")</f>
        <v>0</v>
      </c>
      <c r="AM386" s="170"/>
      <c r="AN386" s="170"/>
      <c r="AO386" s="170"/>
      <c r="AP386" s="170"/>
      <c r="AQ386" s="170">
        <f t="shared" si="67"/>
        <v>0</v>
      </c>
    </row>
    <row r="387" spans="1:43" x14ac:dyDescent="0.2">
      <c r="A387" s="190">
        <v>4</v>
      </c>
      <c r="B387" s="141" t="s">
        <v>596</v>
      </c>
      <c r="C387" s="148" t="str">
        <f t="shared" ref="C387:C427" si="71">MID(B387,5,2)</f>
        <v>40</v>
      </c>
      <c r="D387" s="148" t="str">
        <f t="shared" si="68"/>
        <v>85</v>
      </c>
      <c r="E387" s="148" t="str">
        <f t="shared" si="69"/>
        <v>015</v>
      </c>
      <c r="F387" s="141" t="str">
        <f t="shared" si="70"/>
        <v>5100.10</v>
      </c>
      <c r="G387" s="141" t="s">
        <v>107</v>
      </c>
      <c r="H387" s="163">
        <v>60</v>
      </c>
      <c r="I387" s="163">
        <v>60</v>
      </c>
      <c r="J387" s="163"/>
      <c r="K387" s="163"/>
      <c r="L387" s="163"/>
      <c r="M387" s="163">
        <v>60</v>
      </c>
      <c r="N387" s="139">
        <v>60</v>
      </c>
      <c r="O387" s="139"/>
      <c r="Q387" s="174">
        <v>60</v>
      </c>
      <c r="R387" s="174">
        <v>60</v>
      </c>
      <c r="S387" s="174"/>
      <c r="T387" s="174"/>
      <c r="U387" s="174"/>
      <c r="V387" s="174">
        <v>0</v>
      </c>
      <c r="W387" s="140">
        <v>0</v>
      </c>
      <c r="X387" s="140"/>
      <c r="Z387" s="172">
        <v>0</v>
      </c>
      <c r="AA387" s="172">
        <v>0</v>
      </c>
      <c r="AB387" s="172"/>
      <c r="AC387" s="172"/>
      <c r="AD387" s="172"/>
      <c r="AE387" s="172">
        <v>100</v>
      </c>
      <c r="AF387" s="172">
        <v>100</v>
      </c>
      <c r="AG387" s="172"/>
      <c r="AI387" s="168">
        <f>IFERROR(VLOOKUP(B387,[2]rptBudgetaryBudgetCrossOrganiza!$A$1:$M$744,4,FALSE),"0")</f>
        <v>0</v>
      </c>
      <c r="AJ387" s="168">
        <f>IFERROR(VLOOKUP(B387,[2]rptBudgetaryBudgetCrossOrganiza!$A$1:$M$744,6,FALSE),"0")</f>
        <v>0</v>
      </c>
      <c r="AK387" s="170">
        <f t="shared" si="66"/>
        <v>0</v>
      </c>
      <c r="AL387" s="170">
        <f>IFERROR(VLOOKUP(B387,[3]rptBudgetaryBudgetCrossOrganiza!$A$11516:$O$12569,13,FALSE),"0")</f>
        <v>0</v>
      </c>
      <c r="AM387" s="170"/>
      <c r="AN387" s="170"/>
      <c r="AO387" s="170"/>
      <c r="AP387" s="170"/>
      <c r="AQ387" s="170">
        <f t="shared" si="67"/>
        <v>0</v>
      </c>
    </row>
    <row r="388" spans="1:43" x14ac:dyDescent="0.2">
      <c r="A388" s="190">
        <v>4</v>
      </c>
      <c r="B388" s="141" t="s">
        <v>597</v>
      </c>
      <c r="C388" s="148" t="str">
        <f t="shared" si="71"/>
        <v>40</v>
      </c>
      <c r="D388" s="148" t="str">
        <f t="shared" si="68"/>
        <v>85</v>
      </c>
      <c r="E388" s="148" t="str">
        <f t="shared" si="69"/>
        <v>015</v>
      </c>
      <c r="F388" s="141" t="str">
        <f t="shared" si="70"/>
        <v>5100.11</v>
      </c>
      <c r="G388" s="141" t="s">
        <v>108</v>
      </c>
      <c r="H388" s="163">
        <v>5705</v>
      </c>
      <c r="I388" s="163">
        <v>5705</v>
      </c>
      <c r="J388" s="163"/>
      <c r="K388" s="163"/>
      <c r="L388" s="163"/>
      <c r="M388" s="163">
        <v>5476.45</v>
      </c>
      <c r="N388" s="139">
        <v>5476.45</v>
      </c>
      <c r="O388" s="139"/>
      <c r="Q388" s="174">
        <v>8170</v>
      </c>
      <c r="R388" s="174">
        <v>8510</v>
      </c>
      <c r="S388" s="174"/>
      <c r="T388" s="174"/>
      <c r="U388" s="174"/>
      <c r="V388" s="174">
        <v>6790.29</v>
      </c>
      <c r="W388" s="140">
        <v>6790.29</v>
      </c>
      <c r="X388" s="140"/>
      <c r="Z388" s="172">
        <v>8100</v>
      </c>
      <c r="AA388" s="172">
        <v>8725</v>
      </c>
      <c r="AB388" s="172"/>
      <c r="AC388" s="172"/>
      <c r="AD388" s="172"/>
      <c r="AE388" s="172">
        <v>7651.46</v>
      </c>
      <c r="AF388" s="172">
        <v>7651.46</v>
      </c>
      <c r="AG388" s="172"/>
      <c r="AI388" s="168">
        <f>IFERROR(VLOOKUP(B388,[2]rptBudgetaryBudgetCrossOrganiza!$A$1:$M$744,4,FALSE),"0")</f>
        <v>8100</v>
      </c>
      <c r="AJ388" s="168">
        <f>IFERROR(VLOOKUP(B388,[2]rptBudgetaryBudgetCrossOrganiza!$A$1:$M$744,6,FALSE),"0")</f>
        <v>8100</v>
      </c>
      <c r="AK388" s="170">
        <f t="shared" ref="AK388:AK425" si="72">AJ388</f>
        <v>8100</v>
      </c>
      <c r="AL388" s="170">
        <f>IFERROR(VLOOKUP(B388,[3]rptBudgetaryBudgetCrossOrganiza!$A$11516:$O$12569,13,FALSE),"0")</f>
        <v>1837.96</v>
      </c>
      <c r="AM388" s="170"/>
      <c r="AN388" s="170"/>
      <c r="AO388" s="170"/>
      <c r="AP388" s="170"/>
      <c r="AQ388" s="170">
        <f t="shared" si="67"/>
        <v>-8100</v>
      </c>
    </row>
    <row r="389" spans="1:43" x14ac:dyDescent="0.2">
      <c r="A389" s="190">
        <v>4</v>
      </c>
      <c r="B389" s="141" t="s">
        <v>598</v>
      </c>
      <c r="C389" s="148" t="str">
        <f t="shared" si="71"/>
        <v>40</v>
      </c>
      <c r="D389" s="148" t="str">
        <f t="shared" si="68"/>
        <v>85</v>
      </c>
      <c r="E389" s="148" t="str">
        <f t="shared" si="69"/>
        <v>015</v>
      </c>
      <c r="F389" s="141" t="str">
        <f t="shared" si="70"/>
        <v>5100.12</v>
      </c>
      <c r="G389" s="141" t="s">
        <v>109</v>
      </c>
      <c r="H389" s="163">
        <v>2550</v>
      </c>
      <c r="I389" s="163">
        <v>2550</v>
      </c>
      <c r="J389" s="163"/>
      <c r="K389" s="163"/>
      <c r="L389" s="163"/>
      <c r="M389" s="163">
        <v>2682.2</v>
      </c>
      <c r="N389" s="139">
        <v>2682.2</v>
      </c>
      <c r="O389" s="139"/>
      <c r="Q389" s="174">
        <v>3500</v>
      </c>
      <c r="R389" s="174">
        <v>3500</v>
      </c>
      <c r="S389" s="174"/>
      <c r="T389" s="174"/>
      <c r="U389" s="174"/>
      <c r="V389" s="174">
        <v>1665.53</v>
      </c>
      <c r="W389" s="140">
        <v>1665.53</v>
      </c>
      <c r="X389" s="140"/>
      <c r="Z389" s="172">
        <v>3500</v>
      </c>
      <c r="AA389" s="172">
        <v>3500</v>
      </c>
      <c r="AB389" s="172"/>
      <c r="AC389" s="172"/>
      <c r="AD389" s="172"/>
      <c r="AE389" s="172">
        <v>1285</v>
      </c>
      <c r="AF389" s="172">
        <v>1285</v>
      </c>
      <c r="AG389" s="172"/>
      <c r="AI389" s="168">
        <f>IFERROR(VLOOKUP(B389,[2]rptBudgetaryBudgetCrossOrganiza!$A$1:$M$744,4,FALSE),"0")</f>
        <v>3500</v>
      </c>
      <c r="AJ389" s="168">
        <f>IFERROR(VLOOKUP(B389,[2]rptBudgetaryBudgetCrossOrganiza!$A$1:$M$744,6,FALSE),"0")</f>
        <v>3500</v>
      </c>
      <c r="AK389" s="170">
        <f t="shared" si="72"/>
        <v>3500</v>
      </c>
      <c r="AL389" s="170">
        <f>IFERROR(VLOOKUP(B389,[3]rptBudgetaryBudgetCrossOrganiza!$A$11516:$O$12569,13,FALSE),"0")</f>
        <v>130</v>
      </c>
      <c r="AM389" s="170"/>
      <c r="AN389" s="170"/>
      <c r="AO389" s="170"/>
      <c r="AP389" s="170"/>
      <c r="AQ389" s="170">
        <f t="shared" si="67"/>
        <v>-3500</v>
      </c>
    </row>
    <row r="390" spans="1:43" x14ac:dyDescent="0.2">
      <c r="A390" s="190">
        <v>4</v>
      </c>
      <c r="B390" s="141" t="s">
        <v>599</v>
      </c>
      <c r="C390" s="148" t="str">
        <f t="shared" si="71"/>
        <v>40</v>
      </c>
      <c r="D390" s="148" t="str">
        <f t="shared" si="68"/>
        <v>85</v>
      </c>
      <c r="E390" s="148" t="str">
        <f t="shared" si="69"/>
        <v>015</v>
      </c>
      <c r="F390" s="141" t="str">
        <f t="shared" si="70"/>
        <v>5100.15</v>
      </c>
      <c r="G390" s="141" t="s">
        <v>112</v>
      </c>
      <c r="H390" s="163">
        <v>378</v>
      </c>
      <c r="I390" s="163">
        <v>378</v>
      </c>
      <c r="J390" s="163"/>
      <c r="K390" s="163"/>
      <c r="L390" s="163"/>
      <c r="M390" s="163">
        <v>463.5</v>
      </c>
      <c r="N390" s="139">
        <v>463.5</v>
      </c>
      <c r="O390" s="139"/>
      <c r="Q390" s="174">
        <v>550</v>
      </c>
      <c r="R390" s="174">
        <v>550</v>
      </c>
      <c r="S390" s="174"/>
      <c r="T390" s="174"/>
      <c r="U390" s="174"/>
      <c r="V390" s="174">
        <v>1495.5</v>
      </c>
      <c r="W390" s="140">
        <v>1495.5</v>
      </c>
      <c r="X390" s="140"/>
      <c r="Z390" s="172">
        <v>1548</v>
      </c>
      <c r="AA390" s="172">
        <v>1548</v>
      </c>
      <c r="AB390" s="172"/>
      <c r="AC390" s="172"/>
      <c r="AD390" s="172"/>
      <c r="AE390" s="172">
        <v>1548</v>
      </c>
      <c r="AF390" s="172">
        <v>1548</v>
      </c>
      <c r="AG390" s="172"/>
      <c r="AI390" s="168">
        <f>IFERROR(VLOOKUP(B390,[2]rptBudgetaryBudgetCrossOrganiza!$A$1:$M$744,4,FALSE),"0")</f>
        <v>1548</v>
      </c>
      <c r="AJ390" s="168">
        <f>IFERROR(VLOOKUP(B390,[2]rptBudgetaryBudgetCrossOrganiza!$A$1:$M$744,6,FALSE),"0")</f>
        <v>1548</v>
      </c>
      <c r="AK390" s="170">
        <f t="shared" si="72"/>
        <v>1548</v>
      </c>
      <c r="AL390" s="170">
        <f>IFERROR(VLOOKUP(B390,[3]rptBudgetaryBudgetCrossOrganiza!$A$11516:$O$12569,13,FALSE),"0")</f>
        <v>387</v>
      </c>
      <c r="AM390" s="170"/>
      <c r="AN390" s="170"/>
      <c r="AO390" s="170"/>
      <c r="AP390" s="170"/>
      <c r="AQ390" s="170">
        <f t="shared" si="67"/>
        <v>-1548</v>
      </c>
    </row>
    <row r="391" spans="1:43" x14ac:dyDescent="0.2">
      <c r="A391" s="190">
        <v>4</v>
      </c>
      <c r="B391" s="141" t="s">
        <v>600</v>
      </c>
      <c r="C391" s="148" t="str">
        <f t="shared" si="71"/>
        <v>40</v>
      </c>
      <c r="D391" s="148" t="str">
        <f t="shared" si="68"/>
        <v>85</v>
      </c>
      <c r="E391" s="148" t="str">
        <f t="shared" si="69"/>
        <v>015</v>
      </c>
      <c r="F391" s="141" t="str">
        <f t="shared" si="70"/>
        <v>5100.17</v>
      </c>
      <c r="G391" s="141" t="s">
        <v>897</v>
      </c>
      <c r="H391" s="163">
        <v>71700</v>
      </c>
      <c r="I391" s="163">
        <v>71700</v>
      </c>
      <c r="J391" s="163"/>
      <c r="K391" s="163"/>
      <c r="L391" s="163"/>
      <c r="M391" s="163">
        <v>69893.399999999994</v>
      </c>
      <c r="N391" s="139">
        <v>69893.399999999994</v>
      </c>
      <c r="O391" s="139"/>
      <c r="Q391" s="174">
        <v>70470</v>
      </c>
      <c r="R391" s="174">
        <v>70470</v>
      </c>
      <c r="S391" s="174"/>
      <c r="T391" s="174"/>
      <c r="U391" s="174"/>
      <c r="V391" s="174">
        <v>69572.19</v>
      </c>
      <c r="W391" s="140">
        <v>69572.19</v>
      </c>
      <c r="X391" s="140"/>
      <c r="Z391" s="172">
        <v>82640</v>
      </c>
      <c r="AA391" s="172">
        <v>82640</v>
      </c>
      <c r="AB391" s="172"/>
      <c r="AC391" s="172"/>
      <c r="AD391" s="172"/>
      <c r="AE391" s="172">
        <v>67903.149999999994</v>
      </c>
      <c r="AF391" s="172">
        <v>67903.149999999994</v>
      </c>
      <c r="AG391" s="172"/>
      <c r="AI391" s="168">
        <f>IFERROR(VLOOKUP(B391,[2]rptBudgetaryBudgetCrossOrganiza!$A$1:$M$744,4,FALSE),"0")</f>
        <v>82640</v>
      </c>
      <c r="AJ391" s="168">
        <f>IFERROR(VLOOKUP(B391,[2]rptBudgetaryBudgetCrossOrganiza!$A$1:$M$744,6,FALSE),"0")</f>
        <v>82640</v>
      </c>
      <c r="AK391" s="170">
        <f t="shared" si="72"/>
        <v>82640</v>
      </c>
      <c r="AL391" s="170">
        <f>IFERROR(VLOOKUP(B391,[3]rptBudgetaryBudgetCrossOrganiza!$A$11516:$O$12569,13,FALSE),"0")</f>
        <v>16151.69</v>
      </c>
      <c r="AM391" s="170"/>
      <c r="AN391" s="170"/>
      <c r="AO391" s="170"/>
      <c r="AP391" s="170"/>
      <c r="AQ391" s="170">
        <f t="shared" si="67"/>
        <v>-82640</v>
      </c>
    </row>
    <row r="392" spans="1:43" x14ac:dyDescent="0.2">
      <c r="A392" s="190">
        <v>4</v>
      </c>
      <c r="B392" s="141" t="s">
        <v>601</v>
      </c>
      <c r="C392" s="148" t="str">
        <f t="shared" si="71"/>
        <v>40</v>
      </c>
      <c r="D392" s="148" t="str">
        <f t="shared" si="68"/>
        <v>85</v>
      </c>
      <c r="E392" s="148" t="str">
        <f t="shared" si="69"/>
        <v>015</v>
      </c>
      <c r="F392" s="141" t="str">
        <f t="shared" si="70"/>
        <v>5100.98</v>
      </c>
      <c r="G392" s="141" t="s">
        <v>931</v>
      </c>
      <c r="H392" s="163">
        <v>0</v>
      </c>
      <c r="I392" s="163">
        <v>0</v>
      </c>
      <c r="J392" s="163"/>
      <c r="K392" s="163"/>
      <c r="L392" s="163"/>
      <c r="M392" s="163">
        <v>0</v>
      </c>
      <c r="N392" s="139">
        <v>0</v>
      </c>
      <c r="O392" s="139"/>
      <c r="Q392" s="174">
        <v>0</v>
      </c>
      <c r="R392" s="174">
        <v>0</v>
      </c>
      <c r="S392" s="174"/>
      <c r="T392" s="174"/>
      <c r="U392" s="174"/>
      <c r="V392" s="174">
        <v>158479</v>
      </c>
      <c r="W392" s="140">
        <v>158479</v>
      </c>
      <c r="X392" s="140"/>
      <c r="Z392" s="172">
        <v>0</v>
      </c>
      <c r="AA392" s="172">
        <v>0</v>
      </c>
      <c r="AB392" s="172"/>
      <c r="AC392" s="172"/>
      <c r="AD392" s="172"/>
      <c r="AE392" s="172">
        <v>0</v>
      </c>
      <c r="AF392" s="172">
        <v>0</v>
      </c>
      <c r="AG392" s="172"/>
      <c r="AI392" s="168">
        <f>IFERROR(VLOOKUP(B392,[2]rptBudgetaryBudgetCrossOrganiza!$A$1:$M$744,4,FALSE),"0")</f>
        <v>0</v>
      </c>
      <c r="AJ392" s="168">
        <f>IFERROR(VLOOKUP(B392,[2]rptBudgetaryBudgetCrossOrganiza!$A$1:$M$744,6,FALSE),"0")</f>
        <v>0</v>
      </c>
      <c r="AK392" s="170">
        <f t="shared" si="72"/>
        <v>0</v>
      </c>
      <c r="AL392" s="170">
        <f>IFERROR(VLOOKUP(B392,[3]rptBudgetaryBudgetCrossOrganiza!$A$11516:$O$12569,13,FALSE),"0")</f>
        <v>0</v>
      </c>
      <c r="AM392" s="170"/>
      <c r="AN392" s="170"/>
      <c r="AO392" s="170"/>
      <c r="AP392" s="170"/>
      <c r="AQ392" s="170">
        <f t="shared" si="67"/>
        <v>0</v>
      </c>
    </row>
    <row r="393" spans="1:43" x14ac:dyDescent="0.2">
      <c r="A393" s="190">
        <v>4</v>
      </c>
      <c r="B393" s="141" t="s">
        <v>602</v>
      </c>
      <c r="C393" s="148" t="str">
        <f t="shared" si="71"/>
        <v>40</v>
      </c>
      <c r="D393" s="148" t="str">
        <f t="shared" si="68"/>
        <v>85</v>
      </c>
      <c r="E393" s="148" t="str">
        <f t="shared" si="69"/>
        <v>015</v>
      </c>
      <c r="F393" s="141" t="str">
        <f t="shared" si="70"/>
        <v>5100.99</v>
      </c>
      <c r="G393" s="141" t="s">
        <v>932</v>
      </c>
      <c r="H393" s="163">
        <v>0</v>
      </c>
      <c r="I393" s="163">
        <v>0</v>
      </c>
      <c r="J393" s="163"/>
      <c r="K393" s="163"/>
      <c r="L393" s="163"/>
      <c r="M393" s="163">
        <v>114319</v>
      </c>
      <c r="N393" s="139">
        <v>114319</v>
      </c>
      <c r="O393" s="139"/>
      <c r="Q393" s="174">
        <v>0</v>
      </c>
      <c r="R393" s="174">
        <v>0</v>
      </c>
      <c r="S393" s="174"/>
      <c r="T393" s="174"/>
      <c r="U393" s="174"/>
      <c r="V393" s="174">
        <v>200948</v>
      </c>
      <c r="W393" s="140">
        <v>200948</v>
      </c>
      <c r="X393" s="140"/>
      <c r="Z393" s="172">
        <v>0</v>
      </c>
      <c r="AA393" s="172">
        <v>0</v>
      </c>
      <c r="AB393" s="172"/>
      <c r="AC393" s="172"/>
      <c r="AD393" s="172"/>
      <c r="AE393" s="172">
        <v>0</v>
      </c>
      <c r="AF393" s="172">
        <v>0</v>
      </c>
      <c r="AG393" s="172"/>
      <c r="AI393" s="168">
        <f>IFERROR(VLOOKUP(B393,[2]rptBudgetaryBudgetCrossOrganiza!$A$1:$M$744,4,FALSE),"0")</f>
        <v>0</v>
      </c>
      <c r="AJ393" s="168">
        <f>IFERROR(VLOOKUP(B393,[2]rptBudgetaryBudgetCrossOrganiza!$A$1:$M$744,6,FALSE),"0")</f>
        <v>0</v>
      </c>
      <c r="AK393" s="170">
        <f t="shared" si="72"/>
        <v>0</v>
      </c>
      <c r="AL393" s="170">
        <f>IFERROR(VLOOKUP(B393,[3]rptBudgetaryBudgetCrossOrganiza!$A$11516:$O$12569,13,FALSE),"0")</f>
        <v>0</v>
      </c>
      <c r="AM393" s="170"/>
      <c r="AN393" s="170"/>
      <c r="AO393" s="170"/>
      <c r="AP393" s="170"/>
      <c r="AQ393" s="170">
        <f t="shared" si="67"/>
        <v>0</v>
      </c>
    </row>
    <row r="394" spans="1:43" x14ac:dyDescent="0.2">
      <c r="A394" s="141">
        <v>5</v>
      </c>
      <c r="B394" s="141" t="s">
        <v>603</v>
      </c>
      <c r="C394" s="148" t="str">
        <f t="shared" si="71"/>
        <v>40</v>
      </c>
      <c r="D394" s="148" t="str">
        <f t="shared" si="68"/>
        <v>85</v>
      </c>
      <c r="E394" s="148" t="str">
        <f t="shared" si="69"/>
        <v>015</v>
      </c>
      <c r="F394" s="141" t="str">
        <f t="shared" si="70"/>
        <v>6000.01</v>
      </c>
      <c r="G394" s="141" t="s">
        <v>114</v>
      </c>
      <c r="H394" s="163">
        <v>5000</v>
      </c>
      <c r="I394" s="163">
        <v>274920</v>
      </c>
      <c r="J394" s="163"/>
      <c r="K394" s="163"/>
      <c r="L394" s="163"/>
      <c r="M394" s="163">
        <v>24691.19</v>
      </c>
      <c r="N394" s="139">
        <v>24691.19</v>
      </c>
      <c r="O394" s="139"/>
      <c r="Q394" s="174">
        <v>5000</v>
      </c>
      <c r="R394" s="174">
        <v>256000</v>
      </c>
      <c r="S394" s="174"/>
      <c r="T394" s="174"/>
      <c r="U394" s="174"/>
      <c r="V394" s="174">
        <v>9883.77</v>
      </c>
      <c r="W394" s="140">
        <v>9883.77</v>
      </c>
      <c r="X394" s="140"/>
      <c r="Z394" s="172">
        <v>5000</v>
      </c>
      <c r="AA394" s="172">
        <v>253885</v>
      </c>
      <c r="AB394" s="172"/>
      <c r="AC394" s="172"/>
      <c r="AD394" s="172"/>
      <c r="AE394" s="172">
        <v>1040.31</v>
      </c>
      <c r="AF394" s="172">
        <v>1040.31</v>
      </c>
      <c r="AG394" s="172"/>
      <c r="AI394" s="168">
        <f>IFERROR(VLOOKUP(B394,[2]rptBudgetaryBudgetCrossOrganiza!$A$1:$M$744,4,FALSE),"0")</f>
        <v>255850</v>
      </c>
      <c r="AJ394" s="168">
        <f>IFERROR(VLOOKUP(B394,[2]rptBudgetaryBudgetCrossOrganiza!$A$1:$M$744,6,FALSE),"0")</f>
        <v>255850</v>
      </c>
      <c r="AK394" s="170">
        <f t="shared" si="72"/>
        <v>255850</v>
      </c>
      <c r="AL394" s="170">
        <f>IFERROR(VLOOKUP(B394,[3]rptBudgetaryBudgetCrossOrganiza!$A$11516:$O$12569,13,FALSE),"0")</f>
        <v>73.13</v>
      </c>
      <c r="AM394" s="170"/>
      <c r="AN394" s="170"/>
      <c r="AO394" s="170"/>
      <c r="AP394" s="170"/>
      <c r="AQ394" s="170">
        <f t="shared" si="67"/>
        <v>-255850</v>
      </c>
    </row>
    <row r="395" spans="1:43" x14ac:dyDescent="0.2">
      <c r="A395" s="141">
        <v>5</v>
      </c>
      <c r="B395" s="141" t="s">
        <v>604</v>
      </c>
      <c r="C395" s="148" t="str">
        <f t="shared" si="71"/>
        <v>40</v>
      </c>
      <c r="D395" s="148" t="str">
        <f t="shared" si="68"/>
        <v>85</v>
      </c>
      <c r="E395" s="148" t="str">
        <f t="shared" si="69"/>
        <v>015</v>
      </c>
      <c r="F395" s="141" t="str">
        <f t="shared" si="70"/>
        <v>6000.09</v>
      </c>
      <c r="G395" s="141" t="s">
        <v>183</v>
      </c>
      <c r="H395" s="163">
        <v>0</v>
      </c>
      <c r="I395" s="163">
        <v>0</v>
      </c>
      <c r="J395" s="163"/>
      <c r="K395" s="163"/>
      <c r="L395" s="163"/>
      <c r="M395" s="163">
        <v>0</v>
      </c>
      <c r="N395" s="139">
        <v>0</v>
      </c>
      <c r="O395" s="139"/>
      <c r="Q395" s="174">
        <v>0</v>
      </c>
      <c r="R395" s="174">
        <v>0</v>
      </c>
      <c r="S395" s="174"/>
      <c r="T395" s="174"/>
      <c r="U395" s="174"/>
      <c r="V395" s="174">
        <v>0</v>
      </c>
      <c r="W395" s="140">
        <v>0</v>
      </c>
      <c r="X395" s="140"/>
      <c r="Z395" s="172">
        <v>0</v>
      </c>
      <c r="AA395" s="172">
        <v>0</v>
      </c>
      <c r="AB395" s="172"/>
      <c r="AC395" s="172"/>
      <c r="AD395" s="172"/>
      <c r="AE395" s="172">
        <v>0</v>
      </c>
      <c r="AF395" s="172">
        <v>0</v>
      </c>
      <c r="AG395" s="172"/>
      <c r="AI395" s="168">
        <f>IFERROR(VLOOKUP(B395,[2]rptBudgetaryBudgetCrossOrganiza!$A$1:$M$744,4,FALSE),"0")</f>
        <v>0</v>
      </c>
      <c r="AJ395" s="168">
        <f>IFERROR(VLOOKUP(B395,[2]rptBudgetaryBudgetCrossOrganiza!$A$1:$M$744,6,FALSE),"0")</f>
        <v>0</v>
      </c>
      <c r="AK395" s="170">
        <f t="shared" si="72"/>
        <v>0</v>
      </c>
      <c r="AL395" s="170">
        <f>IFERROR(VLOOKUP(B395,[3]rptBudgetaryBudgetCrossOrganiza!$A$11516:$O$12569,13,FALSE),"0")</f>
        <v>0</v>
      </c>
      <c r="AM395" s="170"/>
      <c r="AN395" s="170"/>
      <c r="AO395" s="170"/>
      <c r="AP395" s="170"/>
      <c r="AQ395" s="170">
        <f t="shared" si="67"/>
        <v>0</v>
      </c>
    </row>
    <row r="396" spans="1:43" x14ac:dyDescent="0.2">
      <c r="A396" s="141">
        <v>5</v>
      </c>
      <c r="B396" s="141" t="s">
        <v>605</v>
      </c>
      <c r="C396" s="148" t="str">
        <f t="shared" si="71"/>
        <v>40</v>
      </c>
      <c r="D396" s="148" t="str">
        <f t="shared" si="68"/>
        <v>85</v>
      </c>
      <c r="E396" s="148" t="str">
        <f t="shared" si="69"/>
        <v>015</v>
      </c>
      <c r="F396" s="141" t="str">
        <f t="shared" si="70"/>
        <v>6000.10</v>
      </c>
      <c r="G396" s="141" t="s">
        <v>933</v>
      </c>
      <c r="H396" s="163">
        <v>15000</v>
      </c>
      <c r="I396" s="163">
        <v>15000</v>
      </c>
      <c r="J396" s="163"/>
      <c r="K396" s="163"/>
      <c r="L396" s="163"/>
      <c r="M396" s="163">
        <v>2775</v>
      </c>
      <c r="N396" s="139">
        <v>2775</v>
      </c>
      <c r="O396" s="139"/>
      <c r="Q396" s="174">
        <v>15000</v>
      </c>
      <c r="R396" s="174">
        <v>15000</v>
      </c>
      <c r="S396" s="174"/>
      <c r="T396" s="174"/>
      <c r="U396" s="174"/>
      <c r="V396" s="174">
        <v>0</v>
      </c>
      <c r="W396" s="140">
        <v>0</v>
      </c>
      <c r="X396" s="140"/>
      <c r="Z396" s="172">
        <v>5500</v>
      </c>
      <c r="AA396" s="172">
        <v>5500</v>
      </c>
      <c r="AB396" s="172"/>
      <c r="AC396" s="172"/>
      <c r="AD396" s="172"/>
      <c r="AE396" s="172">
        <v>1182.5</v>
      </c>
      <c r="AF396" s="172">
        <v>1182.5</v>
      </c>
      <c r="AG396" s="172"/>
      <c r="AI396" s="168">
        <f>IFERROR(VLOOKUP(B396,[2]rptBudgetaryBudgetCrossOrganiza!$A$1:$M$744,4,FALSE),"0")</f>
        <v>5500</v>
      </c>
      <c r="AJ396" s="168">
        <f>IFERROR(VLOOKUP(B396,[2]rptBudgetaryBudgetCrossOrganiza!$A$1:$M$744,6,FALSE),"0")</f>
        <v>5500</v>
      </c>
      <c r="AK396" s="170">
        <f t="shared" si="72"/>
        <v>5500</v>
      </c>
      <c r="AL396" s="170">
        <f>IFERROR(VLOOKUP(B396,[3]rptBudgetaryBudgetCrossOrganiza!$A$11516:$O$12569,13,FALSE),"0")</f>
        <v>0</v>
      </c>
      <c r="AM396" s="170"/>
      <c r="AN396" s="170"/>
      <c r="AO396" s="170"/>
      <c r="AP396" s="170"/>
      <c r="AQ396" s="170">
        <f t="shared" si="67"/>
        <v>-5500</v>
      </c>
    </row>
    <row r="397" spans="1:43" x14ac:dyDescent="0.2">
      <c r="A397" s="141">
        <v>5</v>
      </c>
      <c r="B397" s="141" t="s">
        <v>606</v>
      </c>
      <c r="C397" s="148" t="str">
        <f t="shared" si="71"/>
        <v>40</v>
      </c>
      <c r="D397" s="148" t="str">
        <f t="shared" si="68"/>
        <v>85</v>
      </c>
      <c r="E397" s="148" t="str">
        <f t="shared" si="69"/>
        <v>015</v>
      </c>
      <c r="F397" s="141" t="str">
        <f t="shared" si="70"/>
        <v>6000.12</v>
      </c>
      <c r="G397" s="141" t="s">
        <v>184</v>
      </c>
      <c r="H397" s="163">
        <v>1600</v>
      </c>
      <c r="I397" s="163">
        <v>1600</v>
      </c>
      <c r="J397" s="163"/>
      <c r="K397" s="163"/>
      <c r="L397" s="163"/>
      <c r="M397" s="163">
        <v>2234</v>
      </c>
      <c r="N397" s="139">
        <v>2234</v>
      </c>
      <c r="O397" s="139"/>
      <c r="Q397" s="174">
        <v>2500</v>
      </c>
      <c r="R397" s="174">
        <v>2500</v>
      </c>
      <c r="S397" s="174"/>
      <c r="T397" s="174"/>
      <c r="U397" s="174"/>
      <c r="V397" s="174">
        <v>2292</v>
      </c>
      <c r="W397" s="140">
        <v>2292</v>
      </c>
      <c r="X397" s="140"/>
      <c r="Z397" s="172">
        <v>2500</v>
      </c>
      <c r="AA397" s="172">
        <v>2500</v>
      </c>
      <c r="AB397" s="172"/>
      <c r="AC397" s="172"/>
      <c r="AD397" s="172"/>
      <c r="AE397" s="172">
        <v>2292</v>
      </c>
      <c r="AF397" s="172">
        <v>2292</v>
      </c>
      <c r="AG397" s="172"/>
      <c r="AI397" s="168">
        <f>IFERROR(VLOOKUP(B397,[2]rptBudgetaryBudgetCrossOrganiza!$A$1:$M$744,4,FALSE),"0")</f>
        <v>2500</v>
      </c>
      <c r="AJ397" s="168">
        <f>IFERROR(VLOOKUP(B397,[2]rptBudgetaryBudgetCrossOrganiza!$A$1:$M$744,6,FALSE),"0")</f>
        <v>2500</v>
      </c>
      <c r="AK397" s="170">
        <f t="shared" si="72"/>
        <v>2500</v>
      </c>
      <c r="AL397" s="170">
        <f>IFERROR(VLOOKUP(B397,[3]rptBudgetaryBudgetCrossOrganiza!$A$11516:$O$12569,13,FALSE),"0")</f>
        <v>590.19000000000005</v>
      </c>
      <c r="AM397" s="170"/>
      <c r="AN397" s="170"/>
      <c r="AO397" s="170"/>
      <c r="AP397" s="170"/>
      <c r="AQ397" s="170">
        <f t="shared" ref="AQ397:AQ460" si="73">AP397-AJ397</f>
        <v>-2500</v>
      </c>
    </row>
    <row r="398" spans="1:43" x14ac:dyDescent="0.2">
      <c r="A398" s="141">
        <v>5</v>
      </c>
      <c r="B398" s="141" t="s">
        <v>607</v>
      </c>
      <c r="C398" s="148" t="str">
        <f t="shared" si="71"/>
        <v>40</v>
      </c>
      <c r="D398" s="148" t="str">
        <f t="shared" si="68"/>
        <v>85</v>
      </c>
      <c r="E398" s="148" t="str">
        <f t="shared" si="69"/>
        <v>015</v>
      </c>
      <c r="F398" s="141" t="str">
        <f t="shared" si="70"/>
        <v>6000.15</v>
      </c>
      <c r="G398" s="141" t="s">
        <v>176</v>
      </c>
      <c r="H398" s="163">
        <v>0</v>
      </c>
      <c r="I398" s="163">
        <v>0</v>
      </c>
      <c r="J398" s="163"/>
      <c r="K398" s="163"/>
      <c r="L398" s="163"/>
      <c r="M398" s="163">
        <v>0</v>
      </c>
      <c r="N398" s="139">
        <v>0</v>
      </c>
      <c r="O398" s="139"/>
      <c r="Q398" s="174">
        <v>0</v>
      </c>
      <c r="R398" s="174">
        <v>0</v>
      </c>
      <c r="S398" s="174"/>
      <c r="T398" s="174"/>
      <c r="U398" s="174"/>
      <c r="V398" s="174">
        <v>0</v>
      </c>
      <c r="W398" s="140">
        <v>0</v>
      </c>
      <c r="X398" s="140"/>
      <c r="Z398" s="172">
        <v>0</v>
      </c>
      <c r="AA398" s="172">
        <v>0</v>
      </c>
      <c r="AB398" s="172"/>
      <c r="AC398" s="172"/>
      <c r="AD398" s="172"/>
      <c r="AE398" s="172">
        <v>0</v>
      </c>
      <c r="AF398" s="172">
        <v>0</v>
      </c>
      <c r="AG398" s="172"/>
      <c r="AI398" s="168">
        <f>IFERROR(VLOOKUP(B398,[2]rptBudgetaryBudgetCrossOrganiza!$A$1:$M$744,4,FALSE),"0")</f>
        <v>0</v>
      </c>
      <c r="AJ398" s="168">
        <f>IFERROR(VLOOKUP(B398,[2]rptBudgetaryBudgetCrossOrganiza!$A$1:$M$744,6,FALSE),"0")</f>
        <v>0</v>
      </c>
      <c r="AK398" s="170">
        <f t="shared" si="72"/>
        <v>0</v>
      </c>
      <c r="AL398" s="170">
        <f>IFERROR(VLOOKUP(B398,[3]rptBudgetaryBudgetCrossOrganiza!$A$11516:$O$12569,13,FALSE),"0")</f>
        <v>0</v>
      </c>
      <c r="AM398" s="170"/>
      <c r="AN398" s="170"/>
      <c r="AO398" s="170"/>
      <c r="AP398" s="170"/>
      <c r="AQ398" s="170">
        <f t="shared" si="73"/>
        <v>0</v>
      </c>
    </row>
    <row r="399" spans="1:43" x14ac:dyDescent="0.2">
      <c r="A399" s="141">
        <v>5</v>
      </c>
      <c r="B399" s="141" t="s">
        <v>608</v>
      </c>
      <c r="C399" s="148" t="str">
        <f t="shared" si="71"/>
        <v>40</v>
      </c>
      <c r="D399" s="148" t="str">
        <f t="shared" si="68"/>
        <v>85</v>
      </c>
      <c r="E399" s="148" t="str">
        <f t="shared" si="69"/>
        <v>015</v>
      </c>
      <c r="F399" s="141" t="str">
        <f t="shared" si="70"/>
        <v>6000.18</v>
      </c>
      <c r="G399" s="141" t="s">
        <v>179</v>
      </c>
      <c r="H399" s="163">
        <v>50000</v>
      </c>
      <c r="I399" s="163">
        <v>50000</v>
      </c>
      <c r="J399" s="163"/>
      <c r="K399" s="163"/>
      <c r="L399" s="163"/>
      <c r="M399" s="163">
        <v>0</v>
      </c>
      <c r="N399" s="139">
        <v>0</v>
      </c>
      <c r="O399" s="139"/>
      <c r="Q399" s="174">
        <v>66600</v>
      </c>
      <c r="R399" s="174">
        <v>66600</v>
      </c>
      <c r="S399" s="174"/>
      <c r="T399" s="174"/>
      <c r="U399" s="174"/>
      <c r="V399" s="174">
        <v>4647.5</v>
      </c>
      <c r="W399" s="140">
        <v>4647.5</v>
      </c>
      <c r="X399" s="140"/>
      <c r="Z399" s="172">
        <v>0</v>
      </c>
      <c r="AA399" s="172">
        <v>0</v>
      </c>
      <c r="AB399" s="172"/>
      <c r="AC399" s="172"/>
      <c r="AD399" s="172"/>
      <c r="AE399" s="172">
        <v>546</v>
      </c>
      <c r="AF399" s="172">
        <v>546</v>
      </c>
      <c r="AG399" s="172"/>
      <c r="AI399" s="168">
        <f>IFERROR(VLOOKUP(B399,[2]rptBudgetaryBudgetCrossOrganiza!$A$1:$M$744,4,FALSE),"0")</f>
        <v>0</v>
      </c>
      <c r="AJ399" s="168">
        <f>IFERROR(VLOOKUP(B399,[2]rptBudgetaryBudgetCrossOrganiza!$A$1:$M$744,6,FALSE),"0")</f>
        <v>0</v>
      </c>
      <c r="AK399" s="170">
        <f t="shared" si="72"/>
        <v>0</v>
      </c>
      <c r="AL399" s="170">
        <f>IFERROR(VLOOKUP(B399,[3]rptBudgetaryBudgetCrossOrganiza!$A$11516:$O$12569,13,FALSE),"0")</f>
        <v>76.5</v>
      </c>
      <c r="AM399" s="170"/>
      <c r="AN399" s="170"/>
      <c r="AO399" s="170"/>
      <c r="AP399" s="170"/>
      <c r="AQ399" s="170">
        <f t="shared" si="73"/>
        <v>0</v>
      </c>
    </row>
    <row r="400" spans="1:43" x14ac:dyDescent="0.2">
      <c r="A400" s="141">
        <v>6</v>
      </c>
      <c r="B400" s="141" t="s">
        <v>609</v>
      </c>
      <c r="C400" s="148" t="str">
        <f t="shared" si="71"/>
        <v>40</v>
      </c>
      <c r="D400" s="148" t="str">
        <f t="shared" si="68"/>
        <v>85</v>
      </c>
      <c r="E400" s="148" t="str">
        <f t="shared" si="69"/>
        <v>015</v>
      </c>
      <c r="F400" s="141" t="str">
        <f t="shared" si="70"/>
        <v>6100.01</v>
      </c>
      <c r="G400" s="141" t="s">
        <v>115</v>
      </c>
      <c r="H400" s="163">
        <v>0</v>
      </c>
      <c r="I400" s="163">
        <v>0</v>
      </c>
      <c r="J400" s="163"/>
      <c r="K400" s="163"/>
      <c r="L400" s="163"/>
      <c r="M400" s="163">
        <v>0</v>
      </c>
      <c r="N400" s="139">
        <v>0</v>
      </c>
      <c r="O400" s="139"/>
      <c r="Q400" s="174">
        <v>0</v>
      </c>
      <c r="R400" s="174">
        <v>0</v>
      </c>
      <c r="S400" s="174"/>
      <c r="T400" s="174"/>
      <c r="U400" s="174"/>
      <c r="V400" s="174">
        <v>0</v>
      </c>
      <c r="W400" s="140">
        <v>0</v>
      </c>
      <c r="X400" s="140"/>
      <c r="Z400" s="172">
        <v>0</v>
      </c>
      <c r="AA400" s="172">
        <v>0</v>
      </c>
      <c r="AB400" s="172"/>
      <c r="AC400" s="172"/>
      <c r="AD400" s="172"/>
      <c r="AE400" s="172">
        <v>0</v>
      </c>
      <c r="AF400" s="172">
        <v>0</v>
      </c>
      <c r="AG400" s="172"/>
      <c r="AI400" s="168">
        <f>IFERROR(VLOOKUP(B400,[2]rptBudgetaryBudgetCrossOrganiza!$A$1:$M$744,4,FALSE),"0")</f>
        <v>0</v>
      </c>
      <c r="AJ400" s="168">
        <f>IFERROR(VLOOKUP(B400,[2]rptBudgetaryBudgetCrossOrganiza!$A$1:$M$744,6,FALSE),"0")</f>
        <v>0</v>
      </c>
      <c r="AK400" s="170">
        <f t="shared" si="72"/>
        <v>0</v>
      </c>
      <c r="AL400" s="170">
        <f>IFERROR(VLOOKUP(B400,[3]rptBudgetaryBudgetCrossOrganiza!$A$11516:$O$12569,13,FALSE),"0")</f>
        <v>0</v>
      </c>
      <c r="AM400" s="170"/>
      <c r="AN400" s="170"/>
      <c r="AO400" s="170"/>
      <c r="AP400" s="170"/>
      <c r="AQ400" s="170">
        <f t="shared" si="73"/>
        <v>0</v>
      </c>
    </row>
    <row r="401" spans="1:43" x14ac:dyDescent="0.2">
      <c r="A401" s="141">
        <v>6</v>
      </c>
      <c r="B401" s="141" t="s">
        <v>610</v>
      </c>
      <c r="C401" s="148" t="str">
        <f t="shared" si="71"/>
        <v>40</v>
      </c>
      <c r="D401" s="148" t="str">
        <f t="shared" si="68"/>
        <v>85</v>
      </c>
      <c r="E401" s="148" t="str">
        <f t="shared" si="69"/>
        <v>015</v>
      </c>
      <c r="F401" s="141" t="str">
        <f t="shared" si="70"/>
        <v>6100.02</v>
      </c>
      <c r="G401" s="141" t="s">
        <v>154</v>
      </c>
      <c r="H401" s="163">
        <v>9480</v>
      </c>
      <c r="I401" s="163">
        <v>9480</v>
      </c>
      <c r="J401" s="163"/>
      <c r="K401" s="163"/>
      <c r="L401" s="163"/>
      <c r="M401" s="163">
        <v>9310.94</v>
      </c>
      <c r="N401" s="139">
        <v>9310.94</v>
      </c>
      <c r="O401" s="139"/>
      <c r="Q401" s="174">
        <v>9480</v>
      </c>
      <c r="R401" s="174">
        <v>9480</v>
      </c>
      <c r="S401" s="174"/>
      <c r="T401" s="174"/>
      <c r="U401" s="174"/>
      <c r="V401" s="174">
        <v>9079.5499999999993</v>
      </c>
      <c r="W401" s="140">
        <v>9079.5499999999993</v>
      </c>
      <c r="X401" s="140"/>
      <c r="Z401" s="172">
        <v>9500</v>
      </c>
      <c r="AA401" s="172">
        <v>9500</v>
      </c>
      <c r="AB401" s="172"/>
      <c r="AC401" s="172"/>
      <c r="AD401" s="172"/>
      <c r="AE401" s="172">
        <v>8422.02</v>
      </c>
      <c r="AF401" s="172">
        <v>8422.02</v>
      </c>
      <c r="AG401" s="172"/>
      <c r="AI401" s="168">
        <f>IFERROR(VLOOKUP(B401,[2]rptBudgetaryBudgetCrossOrganiza!$A$1:$M$744,4,FALSE),"0")</f>
        <v>9500</v>
      </c>
      <c r="AJ401" s="168">
        <f>IFERROR(VLOOKUP(B401,[2]rptBudgetaryBudgetCrossOrganiza!$A$1:$M$744,6,FALSE),"0")</f>
        <v>9500</v>
      </c>
      <c r="AK401" s="170">
        <f t="shared" si="72"/>
        <v>9500</v>
      </c>
      <c r="AL401" s="170">
        <f>IFERROR(VLOOKUP(B401,[3]rptBudgetaryBudgetCrossOrganiza!$A$11516:$O$12569,13,FALSE),"0")</f>
        <v>1847.98</v>
      </c>
      <c r="AM401" s="170"/>
      <c r="AN401" s="170"/>
      <c r="AO401" s="170"/>
      <c r="AP401" s="170"/>
      <c r="AQ401" s="170">
        <f t="shared" si="73"/>
        <v>-9500</v>
      </c>
    </row>
    <row r="402" spans="1:43" x14ac:dyDescent="0.2">
      <c r="A402" s="141">
        <v>6</v>
      </c>
      <c r="B402" s="141" t="s">
        <v>611</v>
      </c>
      <c r="C402" s="148" t="str">
        <f t="shared" si="71"/>
        <v>40</v>
      </c>
      <c r="D402" s="148" t="str">
        <f t="shared" si="68"/>
        <v>85</v>
      </c>
      <c r="E402" s="148" t="str">
        <f t="shared" si="69"/>
        <v>015</v>
      </c>
      <c r="F402" s="141" t="str">
        <f t="shared" si="70"/>
        <v>6100.03</v>
      </c>
      <c r="G402" s="141" t="s">
        <v>155</v>
      </c>
      <c r="H402" s="163">
        <v>2675</v>
      </c>
      <c r="I402" s="163">
        <v>2675</v>
      </c>
      <c r="J402" s="163"/>
      <c r="K402" s="163"/>
      <c r="L402" s="163"/>
      <c r="M402" s="163">
        <v>1351.45</v>
      </c>
      <c r="N402" s="139">
        <v>1351.45</v>
      </c>
      <c r="O402" s="139"/>
      <c r="Q402" s="174">
        <v>3650</v>
      </c>
      <c r="R402" s="174">
        <v>3650</v>
      </c>
      <c r="S402" s="174"/>
      <c r="T402" s="174"/>
      <c r="U402" s="174"/>
      <c r="V402" s="174">
        <v>5538.58</v>
      </c>
      <c r="W402" s="140">
        <v>5538.58</v>
      </c>
      <c r="X402" s="140"/>
      <c r="Z402" s="172">
        <v>7200</v>
      </c>
      <c r="AA402" s="172">
        <v>7200</v>
      </c>
      <c r="AB402" s="172"/>
      <c r="AC402" s="172"/>
      <c r="AD402" s="172"/>
      <c r="AE402" s="172">
        <v>5844.16</v>
      </c>
      <c r="AF402" s="172">
        <v>5844.16</v>
      </c>
      <c r="AG402" s="172"/>
      <c r="AI402" s="168">
        <f>IFERROR(VLOOKUP(B402,[2]rptBudgetaryBudgetCrossOrganiza!$A$1:$M$744,4,FALSE),"0")</f>
        <v>7200</v>
      </c>
      <c r="AJ402" s="168">
        <f>IFERROR(VLOOKUP(B402,[2]rptBudgetaryBudgetCrossOrganiza!$A$1:$M$744,6,FALSE),"0")</f>
        <v>7200</v>
      </c>
      <c r="AK402" s="170">
        <f t="shared" si="72"/>
        <v>7200</v>
      </c>
      <c r="AL402" s="170">
        <f>IFERROR(VLOOKUP(B402,[3]rptBudgetaryBudgetCrossOrganiza!$A$11516:$O$12569,13,FALSE),"0")</f>
        <v>2598.9</v>
      </c>
      <c r="AM402" s="170"/>
      <c r="AN402" s="170"/>
      <c r="AO402" s="170"/>
      <c r="AP402" s="170"/>
      <c r="AQ402" s="170">
        <f t="shared" si="73"/>
        <v>-7200</v>
      </c>
    </row>
    <row r="403" spans="1:43" x14ac:dyDescent="0.2">
      <c r="A403" s="141">
        <v>6</v>
      </c>
      <c r="B403" s="141" t="s">
        <v>612</v>
      </c>
      <c r="C403" s="148" t="str">
        <f t="shared" si="71"/>
        <v>40</v>
      </c>
      <c r="D403" s="148" t="str">
        <f t="shared" si="68"/>
        <v>85</v>
      </c>
      <c r="E403" s="148" t="str">
        <f t="shared" si="69"/>
        <v>015</v>
      </c>
      <c r="F403" s="141" t="str">
        <f t="shared" si="70"/>
        <v>6200.01</v>
      </c>
      <c r="G403" s="141" t="s">
        <v>156</v>
      </c>
      <c r="H403" s="163">
        <v>5000</v>
      </c>
      <c r="I403" s="163">
        <v>5000</v>
      </c>
      <c r="J403" s="163"/>
      <c r="K403" s="163"/>
      <c r="L403" s="163"/>
      <c r="M403" s="163">
        <v>4501.4799999999996</v>
      </c>
      <c r="N403" s="139">
        <v>4501.4799999999996</v>
      </c>
      <c r="O403" s="139"/>
      <c r="Q403" s="174">
        <v>5000</v>
      </c>
      <c r="R403" s="174">
        <v>5000</v>
      </c>
      <c r="S403" s="174"/>
      <c r="T403" s="174"/>
      <c r="U403" s="174"/>
      <c r="V403" s="174">
        <v>4847.3100000000004</v>
      </c>
      <c r="W403" s="140">
        <v>4847.3100000000004</v>
      </c>
      <c r="X403" s="140"/>
      <c r="Z403" s="172">
        <v>5000</v>
      </c>
      <c r="AA403" s="172">
        <v>5000</v>
      </c>
      <c r="AB403" s="172"/>
      <c r="AC403" s="172"/>
      <c r="AD403" s="172"/>
      <c r="AE403" s="172">
        <v>4164.0200000000004</v>
      </c>
      <c r="AF403" s="172">
        <v>4164.0200000000004</v>
      </c>
      <c r="AG403" s="172"/>
      <c r="AI403" s="168">
        <f>IFERROR(VLOOKUP(B403,[2]rptBudgetaryBudgetCrossOrganiza!$A$1:$M$744,4,FALSE),"0")</f>
        <v>5000</v>
      </c>
      <c r="AJ403" s="168">
        <f>IFERROR(VLOOKUP(B403,[2]rptBudgetaryBudgetCrossOrganiza!$A$1:$M$744,6,FALSE),"0")</f>
        <v>5000</v>
      </c>
      <c r="AK403" s="170">
        <f t="shared" si="72"/>
        <v>5000</v>
      </c>
      <c r="AL403" s="170">
        <f>IFERROR(VLOOKUP(B403,[3]rptBudgetaryBudgetCrossOrganiza!$A$11516:$O$12569,13,FALSE),"0")</f>
        <v>502.18</v>
      </c>
      <c r="AM403" s="170"/>
      <c r="AN403" s="170"/>
      <c r="AO403" s="170"/>
      <c r="AP403" s="170"/>
      <c r="AQ403" s="170">
        <f t="shared" si="73"/>
        <v>-5000</v>
      </c>
    </row>
    <row r="404" spans="1:43" x14ac:dyDescent="0.2">
      <c r="A404" s="141">
        <v>6</v>
      </c>
      <c r="B404" s="141" t="s">
        <v>613</v>
      </c>
      <c r="C404" s="148" t="str">
        <f t="shared" si="71"/>
        <v>40</v>
      </c>
      <c r="D404" s="148" t="str">
        <f t="shared" si="68"/>
        <v>85</v>
      </c>
      <c r="E404" s="148" t="str">
        <f t="shared" si="69"/>
        <v>015</v>
      </c>
      <c r="F404" s="141" t="str">
        <f t="shared" si="70"/>
        <v>6200.02</v>
      </c>
      <c r="G404" s="141" t="s">
        <v>116</v>
      </c>
      <c r="H404" s="163">
        <v>4500</v>
      </c>
      <c r="I404" s="163">
        <v>4500</v>
      </c>
      <c r="J404" s="163"/>
      <c r="K404" s="163"/>
      <c r="L404" s="163"/>
      <c r="M404" s="163">
        <v>4988.47</v>
      </c>
      <c r="N404" s="139">
        <v>4988.47</v>
      </c>
      <c r="O404" s="139"/>
      <c r="Q404" s="174">
        <v>4000</v>
      </c>
      <c r="R404" s="174">
        <v>6200</v>
      </c>
      <c r="S404" s="174"/>
      <c r="T404" s="174"/>
      <c r="U404" s="174"/>
      <c r="V404" s="174">
        <v>6590.58</v>
      </c>
      <c r="W404" s="140">
        <v>6590.58</v>
      </c>
      <c r="X404" s="140"/>
      <c r="Z404" s="172">
        <v>5000</v>
      </c>
      <c r="AA404" s="172">
        <v>6250</v>
      </c>
      <c r="AB404" s="172"/>
      <c r="AC404" s="172"/>
      <c r="AD404" s="172"/>
      <c r="AE404" s="172">
        <v>4369.8</v>
      </c>
      <c r="AF404" s="172">
        <v>4369.8</v>
      </c>
      <c r="AG404" s="172"/>
      <c r="AI404" s="168">
        <f>IFERROR(VLOOKUP(B404,[2]rptBudgetaryBudgetCrossOrganiza!$A$1:$M$744,4,FALSE),"0")</f>
        <v>6600</v>
      </c>
      <c r="AJ404" s="168">
        <f>IFERROR(VLOOKUP(B404,[2]rptBudgetaryBudgetCrossOrganiza!$A$1:$M$744,6,FALSE),"0")</f>
        <v>6600</v>
      </c>
      <c r="AK404" s="170">
        <f t="shared" si="72"/>
        <v>6600</v>
      </c>
      <c r="AL404" s="170">
        <f>IFERROR(VLOOKUP(B404,[3]rptBudgetaryBudgetCrossOrganiza!$A$11516:$O$12569,13,FALSE),"0")</f>
        <v>2258.58</v>
      </c>
      <c r="AM404" s="170"/>
      <c r="AN404" s="170"/>
      <c r="AO404" s="170"/>
      <c r="AP404" s="170"/>
      <c r="AQ404" s="170">
        <f t="shared" si="73"/>
        <v>-6600</v>
      </c>
    </row>
    <row r="405" spans="1:43" x14ac:dyDescent="0.2">
      <c r="A405" s="141">
        <v>6</v>
      </c>
      <c r="B405" s="141" t="s">
        <v>614</v>
      </c>
      <c r="C405" s="148" t="str">
        <f t="shared" si="71"/>
        <v>40</v>
      </c>
      <c r="D405" s="148" t="str">
        <f t="shared" si="68"/>
        <v>85</v>
      </c>
      <c r="E405" s="148" t="str">
        <f t="shared" si="69"/>
        <v>015</v>
      </c>
      <c r="F405" s="141" t="str">
        <f t="shared" si="70"/>
        <v>6200.03</v>
      </c>
      <c r="G405" s="141" t="s">
        <v>117</v>
      </c>
      <c r="H405" s="163">
        <v>10000</v>
      </c>
      <c r="I405" s="163">
        <v>10000</v>
      </c>
      <c r="J405" s="163"/>
      <c r="K405" s="163"/>
      <c r="L405" s="163"/>
      <c r="M405" s="163">
        <v>329.19</v>
      </c>
      <c r="N405" s="139">
        <v>329.19</v>
      </c>
      <c r="O405" s="139"/>
      <c r="Q405" s="174">
        <v>2500</v>
      </c>
      <c r="R405" s="174">
        <v>2500</v>
      </c>
      <c r="S405" s="174"/>
      <c r="T405" s="174"/>
      <c r="U405" s="174"/>
      <c r="V405" s="174">
        <v>1408.79</v>
      </c>
      <c r="W405" s="140">
        <v>1408.79</v>
      </c>
      <c r="X405" s="140"/>
      <c r="Z405" s="172">
        <v>2500</v>
      </c>
      <c r="AA405" s="172">
        <v>2500</v>
      </c>
      <c r="AB405" s="172"/>
      <c r="AC405" s="172"/>
      <c r="AD405" s="172"/>
      <c r="AE405" s="172">
        <v>1076.1600000000001</v>
      </c>
      <c r="AF405" s="172">
        <v>1076.1600000000001</v>
      </c>
      <c r="AG405" s="172"/>
      <c r="AI405" s="168">
        <f>IFERROR(VLOOKUP(B405,[2]rptBudgetaryBudgetCrossOrganiza!$A$1:$M$744,4,FALSE),"0")</f>
        <v>2500</v>
      </c>
      <c r="AJ405" s="168">
        <f>IFERROR(VLOOKUP(B405,[2]rptBudgetaryBudgetCrossOrganiza!$A$1:$M$744,6,FALSE),"0")</f>
        <v>2500</v>
      </c>
      <c r="AK405" s="170">
        <f t="shared" si="72"/>
        <v>2500</v>
      </c>
      <c r="AL405" s="170">
        <f>IFERROR(VLOOKUP(B405,[3]rptBudgetaryBudgetCrossOrganiza!$A$11516:$O$12569,13,FALSE),"0")</f>
        <v>209.38</v>
      </c>
      <c r="AM405" s="170"/>
      <c r="AN405" s="170"/>
      <c r="AO405" s="170"/>
      <c r="AP405" s="170"/>
      <c r="AQ405" s="170">
        <f t="shared" si="73"/>
        <v>-2500</v>
      </c>
    </row>
    <row r="406" spans="1:43" x14ac:dyDescent="0.2">
      <c r="A406" s="141">
        <v>6</v>
      </c>
      <c r="B406" s="141" t="s">
        <v>615</v>
      </c>
      <c r="C406" s="148" t="str">
        <f t="shared" si="71"/>
        <v>40</v>
      </c>
      <c r="D406" s="148" t="str">
        <f t="shared" si="68"/>
        <v>85</v>
      </c>
      <c r="E406" s="148" t="str">
        <f t="shared" si="69"/>
        <v>015</v>
      </c>
      <c r="F406" s="141" t="str">
        <f t="shared" si="70"/>
        <v>6200.04</v>
      </c>
      <c r="G406" s="141" t="s">
        <v>157</v>
      </c>
      <c r="H406" s="163">
        <v>5900</v>
      </c>
      <c r="I406" s="163">
        <v>5900</v>
      </c>
      <c r="J406" s="163"/>
      <c r="K406" s="163"/>
      <c r="L406" s="163"/>
      <c r="M406" s="163">
        <v>4345.62</v>
      </c>
      <c r="N406" s="139">
        <v>4345.62</v>
      </c>
      <c r="O406" s="139"/>
      <c r="Q406" s="174">
        <v>6000</v>
      </c>
      <c r="R406" s="174">
        <v>6000</v>
      </c>
      <c r="S406" s="174"/>
      <c r="T406" s="174"/>
      <c r="U406" s="174"/>
      <c r="V406" s="174">
        <v>3945</v>
      </c>
      <c r="W406" s="140">
        <v>3945</v>
      </c>
      <c r="X406" s="140"/>
      <c r="Z406" s="172">
        <v>6000</v>
      </c>
      <c r="AA406" s="172">
        <v>6000</v>
      </c>
      <c r="AB406" s="172"/>
      <c r="AC406" s="172"/>
      <c r="AD406" s="172"/>
      <c r="AE406" s="172">
        <v>3347.92</v>
      </c>
      <c r="AF406" s="172">
        <v>3347.92</v>
      </c>
      <c r="AG406" s="172"/>
      <c r="AI406" s="168">
        <f>IFERROR(VLOOKUP(B406,[2]rptBudgetaryBudgetCrossOrganiza!$A$1:$M$744,4,FALSE),"0")</f>
        <v>6000</v>
      </c>
      <c r="AJ406" s="168">
        <f>IFERROR(VLOOKUP(B406,[2]rptBudgetaryBudgetCrossOrganiza!$A$1:$M$744,6,FALSE),"0")</f>
        <v>6000</v>
      </c>
      <c r="AK406" s="170">
        <f t="shared" si="72"/>
        <v>6000</v>
      </c>
      <c r="AL406" s="170">
        <f>IFERROR(VLOOKUP(B406,[3]rptBudgetaryBudgetCrossOrganiza!$A$11516:$O$12569,13,FALSE),"0")</f>
        <v>802.91</v>
      </c>
      <c r="AM406" s="170"/>
      <c r="AN406" s="170"/>
      <c r="AO406" s="170"/>
      <c r="AP406" s="170"/>
      <c r="AQ406" s="170">
        <f t="shared" si="73"/>
        <v>-6000</v>
      </c>
    </row>
    <row r="407" spans="1:43" x14ac:dyDescent="0.2">
      <c r="A407" s="141">
        <v>6</v>
      </c>
      <c r="B407" s="141" t="s">
        <v>616</v>
      </c>
      <c r="C407" s="148" t="str">
        <f t="shared" si="71"/>
        <v>40</v>
      </c>
      <c r="D407" s="148" t="str">
        <f t="shared" si="68"/>
        <v>85</v>
      </c>
      <c r="E407" s="148" t="str">
        <f t="shared" si="69"/>
        <v>015</v>
      </c>
      <c r="F407" s="141" t="str">
        <f t="shared" si="70"/>
        <v>6200.05</v>
      </c>
      <c r="G407" s="141" t="s">
        <v>118</v>
      </c>
      <c r="H407" s="163">
        <v>0</v>
      </c>
      <c r="I407" s="163">
        <v>0</v>
      </c>
      <c r="J407" s="163"/>
      <c r="K407" s="163"/>
      <c r="L407" s="163"/>
      <c r="M407" s="163">
        <v>0</v>
      </c>
      <c r="N407" s="139">
        <v>0</v>
      </c>
      <c r="O407" s="139"/>
      <c r="Q407" s="174">
        <v>0</v>
      </c>
      <c r="R407" s="174">
        <v>0</v>
      </c>
      <c r="S407" s="174"/>
      <c r="T407" s="174"/>
      <c r="U407" s="174"/>
      <c r="V407" s="174">
        <v>0</v>
      </c>
      <c r="W407" s="140">
        <v>0</v>
      </c>
      <c r="X407" s="140"/>
      <c r="Z407" s="172">
        <v>0</v>
      </c>
      <c r="AA407" s="172">
        <v>0</v>
      </c>
      <c r="AB407" s="172"/>
      <c r="AC407" s="172"/>
      <c r="AD407" s="172"/>
      <c r="AE407" s="172">
        <v>0</v>
      </c>
      <c r="AF407" s="172">
        <v>0</v>
      </c>
      <c r="AG407" s="172"/>
      <c r="AI407" s="168">
        <f>IFERROR(VLOOKUP(B407,[2]rptBudgetaryBudgetCrossOrganiza!$A$1:$M$744,4,FALSE),"0")</f>
        <v>0</v>
      </c>
      <c r="AJ407" s="168">
        <f>IFERROR(VLOOKUP(B407,[2]rptBudgetaryBudgetCrossOrganiza!$A$1:$M$744,6,FALSE),"0")</f>
        <v>0</v>
      </c>
      <c r="AK407" s="170">
        <f t="shared" si="72"/>
        <v>0</v>
      </c>
      <c r="AL407" s="170">
        <f>IFERROR(VLOOKUP(B407,[3]rptBudgetaryBudgetCrossOrganiza!$A$11516:$O$12569,13,FALSE),"0")</f>
        <v>0</v>
      </c>
      <c r="AM407" s="170"/>
      <c r="AN407" s="170"/>
      <c r="AO407" s="170"/>
      <c r="AP407" s="170"/>
      <c r="AQ407" s="170">
        <f t="shared" si="73"/>
        <v>0</v>
      </c>
    </row>
    <row r="408" spans="1:43" x14ac:dyDescent="0.2">
      <c r="A408" s="141">
        <v>6</v>
      </c>
      <c r="B408" s="141" t="s">
        <v>617</v>
      </c>
      <c r="C408" s="148" t="str">
        <f t="shared" si="71"/>
        <v>40</v>
      </c>
      <c r="D408" s="148" t="str">
        <f t="shared" si="68"/>
        <v>85</v>
      </c>
      <c r="E408" s="148" t="str">
        <f t="shared" si="69"/>
        <v>015</v>
      </c>
      <c r="F408" s="141" t="str">
        <f t="shared" si="70"/>
        <v>6200.09</v>
      </c>
      <c r="G408" s="141" t="s">
        <v>153</v>
      </c>
      <c r="H408" s="163">
        <v>5600</v>
      </c>
      <c r="I408" s="163">
        <v>5600</v>
      </c>
      <c r="J408" s="163"/>
      <c r="K408" s="163"/>
      <c r="L408" s="163"/>
      <c r="M408" s="163">
        <v>0</v>
      </c>
      <c r="N408" s="139">
        <v>0</v>
      </c>
      <c r="O408" s="139"/>
      <c r="Q408" s="174">
        <v>0</v>
      </c>
      <c r="R408" s="174">
        <v>4000</v>
      </c>
      <c r="S408" s="174"/>
      <c r="T408" s="174"/>
      <c r="U408" s="174"/>
      <c r="V408" s="174">
        <v>3026.77</v>
      </c>
      <c r="W408" s="140">
        <v>3026.77</v>
      </c>
      <c r="X408" s="140"/>
      <c r="Z408" s="172">
        <v>0</v>
      </c>
      <c r="AA408" s="172">
        <v>1855</v>
      </c>
      <c r="AB408" s="172"/>
      <c r="AC408" s="172"/>
      <c r="AD408" s="172"/>
      <c r="AE408" s="172">
        <v>0</v>
      </c>
      <c r="AF408" s="172">
        <v>0</v>
      </c>
      <c r="AG408" s="172"/>
      <c r="AI408" s="168">
        <f>IFERROR(VLOOKUP(B408,[2]rptBudgetaryBudgetCrossOrganiza!$A$1:$M$744,4,FALSE),"0")</f>
        <v>0</v>
      </c>
      <c r="AJ408" s="168">
        <f>IFERROR(VLOOKUP(B408,[2]rptBudgetaryBudgetCrossOrganiza!$A$1:$M$744,6,FALSE),"0")</f>
        <v>0</v>
      </c>
      <c r="AK408" s="170">
        <f t="shared" si="72"/>
        <v>0</v>
      </c>
      <c r="AL408" s="170">
        <f>IFERROR(VLOOKUP(B408,[3]rptBudgetaryBudgetCrossOrganiza!$A$11516:$O$12569,13,FALSE),"0")</f>
        <v>0</v>
      </c>
      <c r="AM408" s="170"/>
      <c r="AN408" s="170"/>
      <c r="AO408" s="170"/>
      <c r="AP408" s="170"/>
      <c r="AQ408" s="170">
        <f t="shared" si="73"/>
        <v>0</v>
      </c>
    </row>
    <row r="409" spans="1:43" x14ac:dyDescent="0.2">
      <c r="A409" s="141">
        <v>6</v>
      </c>
      <c r="B409" s="141" t="s">
        <v>618</v>
      </c>
      <c r="C409" s="148" t="str">
        <f t="shared" si="71"/>
        <v>40</v>
      </c>
      <c r="D409" s="148" t="str">
        <f t="shared" si="68"/>
        <v>85</v>
      </c>
      <c r="E409" s="148" t="str">
        <f t="shared" si="69"/>
        <v>015</v>
      </c>
      <c r="F409" s="141" t="str">
        <f t="shared" si="70"/>
        <v>6200.10</v>
      </c>
      <c r="G409" s="141" t="s">
        <v>934</v>
      </c>
      <c r="H409" s="163">
        <v>3000</v>
      </c>
      <c r="I409" s="163">
        <v>3000</v>
      </c>
      <c r="J409" s="163"/>
      <c r="K409" s="163"/>
      <c r="L409" s="163"/>
      <c r="M409" s="163">
        <v>0</v>
      </c>
      <c r="N409" s="139">
        <v>0</v>
      </c>
      <c r="O409" s="139"/>
      <c r="Q409" s="174">
        <v>3000</v>
      </c>
      <c r="R409" s="174">
        <v>3000</v>
      </c>
      <c r="S409" s="174"/>
      <c r="T409" s="174"/>
      <c r="U409" s="174"/>
      <c r="V409" s="174">
        <v>0</v>
      </c>
      <c r="W409" s="140">
        <v>0</v>
      </c>
      <c r="X409" s="140"/>
      <c r="Z409" s="172">
        <v>3000</v>
      </c>
      <c r="AA409" s="172">
        <v>3000</v>
      </c>
      <c r="AB409" s="172"/>
      <c r="AC409" s="172"/>
      <c r="AD409" s="172"/>
      <c r="AE409" s="172">
        <v>0</v>
      </c>
      <c r="AF409" s="172">
        <v>0</v>
      </c>
      <c r="AG409" s="172"/>
      <c r="AI409" s="168">
        <f>IFERROR(VLOOKUP(B409,[2]rptBudgetaryBudgetCrossOrganiza!$A$1:$M$744,4,FALSE),"0")</f>
        <v>3000</v>
      </c>
      <c r="AJ409" s="168">
        <f>IFERROR(VLOOKUP(B409,[2]rptBudgetaryBudgetCrossOrganiza!$A$1:$M$744,6,FALSE),"0")</f>
        <v>3000</v>
      </c>
      <c r="AK409" s="170">
        <f t="shared" si="72"/>
        <v>3000</v>
      </c>
      <c r="AL409" s="170">
        <f>IFERROR(VLOOKUP(B409,[3]rptBudgetaryBudgetCrossOrganiza!$A$11516:$O$12569,13,FALSE),"0")</f>
        <v>0</v>
      </c>
      <c r="AM409" s="170"/>
      <c r="AN409" s="170"/>
      <c r="AO409" s="170"/>
      <c r="AP409" s="170"/>
      <c r="AQ409" s="170">
        <f t="shared" si="73"/>
        <v>-3000</v>
      </c>
    </row>
    <row r="410" spans="1:43" x14ac:dyDescent="0.2">
      <c r="A410" s="141">
        <v>6</v>
      </c>
      <c r="B410" s="141" t="s">
        <v>619</v>
      </c>
      <c r="C410" s="148" t="str">
        <f t="shared" si="71"/>
        <v>40</v>
      </c>
      <c r="D410" s="148" t="str">
        <f t="shared" si="68"/>
        <v>85</v>
      </c>
      <c r="E410" s="148" t="str">
        <f t="shared" si="69"/>
        <v>015</v>
      </c>
      <c r="F410" s="141" t="str">
        <f t="shared" si="70"/>
        <v>6280.13</v>
      </c>
      <c r="G410" s="141" t="s">
        <v>935</v>
      </c>
      <c r="H410" s="163">
        <v>0</v>
      </c>
      <c r="I410" s="163">
        <v>0</v>
      </c>
      <c r="J410" s="163"/>
      <c r="K410" s="163"/>
      <c r="L410" s="163"/>
      <c r="M410" s="163">
        <v>0</v>
      </c>
      <c r="N410" s="139">
        <v>0</v>
      </c>
      <c r="O410" s="139"/>
      <c r="Q410" s="174">
        <v>0</v>
      </c>
      <c r="R410" s="174">
        <v>0</v>
      </c>
      <c r="S410" s="174"/>
      <c r="T410" s="174"/>
      <c r="U410" s="174"/>
      <c r="V410" s="174">
        <v>0</v>
      </c>
      <c r="W410" s="140">
        <v>0</v>
      </c>
      <c r="X410" s="140"/>
      <c r="Z410" s="172">
        <v>0</v>
      </c>
      <c r="AA410" s="172">
        <v>0</v>
      </c>
      <c r="AB410" s="172"/>
      <c r="AC410" s="172"/>
      <c r="AD410" s="172"/>
      <c r="AE410" s="172">
        <v>0</v>
      </c>
      <c r="AF410" s="172">
        <v>0</v>
      </c>
      <c r="AG410" s="172"/>
      <c r="AI410" s="168">
        <f>IFERROR(VLOOKUP(B410,[2]rptBudgetaryBudgetCrossOrganiza!$A$1:$M$744,4,FALSE),"0")</f>
        <v>0</v>
      </c>
      <c r="AJ410" s="168">
        <f>IFERROR(VLOOKUP(B410,[2]rptBudgetaryBudgetCrossOrganiza!$A$1:$M$744,6,FALSE),"0")</f>
        <v>0</v>
      </c>
      <c r="AK410" s="170">
        <f t="shared" si="72"/>
        <v>0</v>
      </c>
      <c r="AL410" s="170">
        <f>IFERROR(VLOOKUP(B410,[3]rptBudgetaryBudgetCrossOrganiza!$A$11516:$O$12569,13,FALSE),"0")</f>
        <v>0</v>
      </c>
      <c r="AM410" s="170"/>
      <c r="AN410" s="170"/>
      <c r="AO410" s="170"/>
      <c r="AP410" s="170"/>
      <c r="AQ410" s="170">
        <f t="shared" si="73"/>
        <v>0</v>
      </c>
    </row>
    <row r="411" spans="1:43" x14ac:dyDescent="0.2">
      <c r="A411" s="141">
        <v>6</v>
      </c>
      <c r="B411" s="141" t="s">
        <v>620</v>
      </c>
      <c r="C411" s="148" t="str">
        <f t="shared" si="71"/>
        <v>40</v>
      </c>
      <c r="D411" s="148" t="str">
        <f t="shared" si="68"/>
        <v>85</v>
      </c>
      <c r="E411" s="148" t="str">
        <f t="shared" si="69"/>
        <v>015</v>
      </c>
      <c r="F411" s="141" t="str">
        <f t="shared" si="70"/>
        <v>6280.27</v>
      </c>
      <c r="G411" s="141" t="s">
        <v>936</v>
      </c>
      <c r="H411" s="163">
        <v>0</v>
      </c>
      <c r="I411" s="163">
        <v>0</v>
      </c>
      <c r="J411" s="163"/>
      <c r="K411" s="163"/>
      <c r="L411" s="163"/>
      <c r="M411" s="163">
        <v>0</v>
      </c>
      <c r="N411" s="139">
        <v>0</v>
      </c>
      <c r="O411" s="139"/>
      <c r="Q411" s="174">
        <v>0</v>
      </c>
      <c r="R411" s="174">
        <v>0</v>
      </c>
      <c r="S411" s="174"/>
      <c r="T411" s="174"/>
      <c r="U411" s="174"/>
      <c r="V411" s="174">
        <v>0</v>
      </c>
      <c r="W411" s="140">
        <v>0</v>
      </c>
      <c r="X411" s="140"/>
      <c r="Z411" s="172">
        <v>0</v>
      </c>
      <c r="AA411" s="172">
        <v>0</v>
      </c>
      <c r="AB411" s="172"/>
      <c r="AC411" s="172"/>
      <c r="AD411" s="172"/>
      <c r="AE411" s="172">
        <v>0</v>
      </c>
      <c r="AF411" s="172">
        <v>0</v>
      </c>
      <c r="AG411" s="172"/>
      <c r="AI411" s="168">
        <f>IFERROR(VLOOKUP(B411,[2]rptBudgetaryBudgetCrossOrganiza!$A$1:$M$744,4,FALSE),"0")</f>
        <v>0</v>
      </c>
      <c r="AJ411" s="168">
        <f>IFERROR(VLOOKUP(B411,[2]rptBudgetaryBudgetCrossOrganiza!$A$1:$M$744,6,FALSE),"0")</f>
        <v>0</v>
      </c>
      <c r="AK411" s="170">
        <f t="shared" si="72"/>
        <v>0</v>
      </c>
      <c r="AL411" s="170">
        <f>IFERROR(VLOOKUP(B411,[3]rptBudgetaryBudgetCrossOrganiza!$A$11516:$O$12569,13,FALSE),"0")</f>
        <v>0</v>
      </c>
      <c r="AM411" s="170"/>
      <c r="AN411" s="170"/>
      <c r="AO411" s="170"/>
      <c r="AP411" s="170"/>
      <c r="AQ411" s="170">
        <f t="shared" si="73"/>
        <v>0</v>
      </c>
    </row>
    <row r="412" spans="1:43" x14ac:dyDescent="0.2">
      <c r="A412" s="141">
        <v>6</v>
      </c>
      <c r="B412" s="141" t="s">
        <v>621</v>
      </c>
      <c r="C412" s="148" t="str">
        <f t="shared" si="71"/>
        <v>40</v>
      </c>
      <c r="D412" s="148" t="str">
        <f t="shared" si="68"/>
        <v>85</v>
      </c>
      <c r="E412" s="148" t="str">
        <f t="shared" si="69"/>
        <v>015</v>
      </c>
      <c r="F412" s="141" t="str">
        <f t="shared" si="70"/>
        <v>6280.28</v>
      </c>
      <c r="G412" s="141" t="s">
        <v>937</v>
      </c>
      <c r="H412" s="163">
        <v>0</v>
      </c>
      <c r="I412" s="163">
        <v>0</v>
      </c>
      <c r="J412" s="163"/>
      <c r="K412" s="163"/>
      <c r="L412" s="163"/>
      <c r="M412" s="163">
        <v>0</v>
      </c>
      <c r="N412" s="139">
        <v>0</v>
      </c>
      <c r="O412" s="139"/>
      <c r="Q412" s="174">
        <v>0</v>
      </c>
      <c r="R412" s="174">
        <v>0</v>
      </c>
      <c r="S412" s="174"/>
      <c r="T412" s="174"/>
      <c r="U412" s="174"/>
      <c r="V412" s="174">
        <v>0</v>
      </c>
      <c r="W412" s="140">
        <v>0</v>
      </c>
      <c r="X412" s="140"/>
      <c r="Z412" s="172">
        <v>0</v>
      </c>
      <c r="AA412" s="172">
        <v>0</v>
      </c>
      <c r="AB412" s="172"/>
      <c r="AC412" s="172"/>
      <c r="AD412" s="172"/>
      <c r="AE412" s="172">
        <v>0</v>
      </c>
      <c r="AF412" s="172">
        <v>0</v>
      </c>
      <c r="AG412" s="172"/>
      <c r="AI412" s="168">
        <f>IFERROR(VLOOKUP(B412,[2]rptBudgetaryBudgetCrossOrganiza!$A$1:$M$744,4,FALSE),"0")</f>
        <v>0</v>
      </c>
      <c r="AJ412" s="168">
        <f>IFERROR(VLOOKUP(B412,[2]rptBudgetaryBudgetCrossOrganiza!$A$1:$M$744,6,FALSE),"0")</f>
        <v>0</v>
      </c>
      <c r="AK412" s="170">
        <f t="shared" si="72"/>
        <v>0</v>
      </c>
      <c r="AL412" s="170">
        <f>IFERROR(VLOOKUP(B412,[3]rptBudgetaryBudgetCrossOrganiza!$A$11516:$O$12569,13,FALSE),"0")</f>
        <v>0</v>
      </c>
      <c r="AM412" s="170"/>
      <c r="AN412" s="170"/>
      <c r="AO412" s="170"/>
      <c r="AP412" s="170"/>
      <c r="AQ412" s="170">
        <f t="shared" si="73"/>
        <v>0</v>
      </c>
    </row>
    <row r="413" spans="1:43" x14ac:dyDescent="0.2">
      <c r="A413" s="141">
        <v>6</v>
      </c>
      <c r="B413" s="141" t="s">
        <v>622</v>
      </c>
      <c r="C413" s="148" t="str">
        <f t="shared" si="71"/>
        <v>40</v>
      </c>
      <c r="D413" s="148" t="str">
        <f t="shared" si="68"/>
        <v>85</v>
      </c>
      <c r="E413" s="148" t="str">
        <f t="shared" si="69"/>
        <v>015</v>
      </c>
      <c r="F413" s="141" t="str">
        <f t="shared" si="70"/>
        <v>6280.29</v>
      </c>
      <c r="G413" s="141" t="s">
        <v>938</v>
      </c>
      <c r="H413" s="163">
        <v>0</v>
      </c>
      <c r="I413" s="163">
        <v>0</v>
      </c>
      <c r="J413" s="163"/>
      <c r="K413" s="163"/>
      <c r="L413" s="163"/>
      <c r="M413" s="163">
        <v>0</v>
      </c>
      <c r="N413" s="139">
        <v>0</v>
      </c>
      <c r="O413" s="139"/>
      <c r="Q413" s="174">
        <v>0</v>
      </c>
      <c r="R413" s="174">
        <v>0</v>
      </c>
      <c r="S413" s="174"/>
      <c r="T413" s="174"/>
      <c r="U413" s="174"/>
      <c r="V413" s="174">
        <v>0</v>
      </c>
      <c r="W413" s="140">
        <v>0</v>
      </c>
      <c r="X413" s="140"/>
      <c r="Z413" s="172">
        <v>0</v>
      </c>
      <c r="AA413" s="172">
        <v>0</v>
      </c>
      <c r="AB413" s="172"/>
      <c r="AC413" s="172"/>
      <c r="AD413" s="172"/>
      <c r="AE413" s="172">
        <v>0</v>
      </c>
      <c r="AF413" s="172">
        <v>0</v>
      </c>
      <c r="AG413" s="172"/>
      <c r="AI413" s="168">
        <f>IFERROR(VLOOKUP(B413,[2]rptBudgetaryBudgetCrossOrganiza!$A$1:$M$744,4,FALSE),"0")</f>
        <v>0</v>
      </c>
      <c r="AJ413" s="168">
        <f>IFERROR(VLOOKUP(B413,[2]rptBudgetaryBudgetCrossOrganiza!$A$1:$M$744,6,FALSE),"0")</f>
        <v>0</v>
      </c>
      <c r="AK413" s="170">
        <f t="shared" si="72"/>
        <v>0</v>
      </c>
      <c r="AL413" s="170">
        <f>IFERROR(VLOOKUP(B413,[3]rptBudgetaryBudgetCrossOrganiza!$A$11516:$O$12569,13,FALSE),"0")</f>
        <v>0</v>
      </c>
      <c r="AM413" s="170"/>
      <c r="AN413" s="170"/>
      <c r="AO413" s="170"/>
      <c r="AP413" s="170"/>
      <c r="AQ413" s="170">
        <f t="shared" si="73"/>
        <v>0</v>
      </c>
    </row>
    <row r="414" spans="1:43" x14ac:dyDescent="0.2">
      <c r="A414" s="141">
        <v>6</v>
      </c>
      <c r="B414" s="141" t="s">
        <v>623</v>
      </c>
      <c r="C414" s="148" t="str">
        <f t="shared" si="71"/>
        <v>40</v>
      </c>
      <c r="D414" s="148" t="str">
        <f t="shared" si="68"/>
        <v>85</v>
      </c>
      <c r="E414" s="148" t="str">
        <f t="shared" si="69"/>
        <v>015</v>
      </c>
      <c r="F414" s="141" t="str">
        <f t="shared" si="70"/>
        <v>6280.30</v>
      </c>
      <c r="G414" s="141" t="s">
        <v>939</v>
      </c>
      <c r="H414" s="163">
        <v>0</v>
      </c>
      <c r="I414" s="163">
        <v>0</v>
      </c>
      <c r="J414" s="163"/>
      <c r="K414" s="163"/>
      <c r="L414" s="163"/>
      <c r="M414" s="163">
        <v>0</v>
      </c>
      <c r="N414" s="139">
        <v>0</v>
      </c>
      <c r="O414" s="139"/>
      <c r="Q414" s="174">
        <v>0</v>
      </c>
      <c r="R414" s="174">
        <v>0</v>
      </c>
      <c r="S414" s="174"/>
      <c r="T414" s="174"/>
      <c r="U414" s="174"/>
      <c r="V414" s="174">
        <v>0</v>
      </c>
      <c r="W414" s="140">
        <v>0</v>
      </c>
      <c r="X414" s="140"/>
      <c r="Z414" s="172">
        <v>0</v>
      </c>
      <c r="AA414" s="172">
        <v>0</v>
      </c>
      <c r="AB414" s="172"/>
      <c r="AC414" s="172"/>
      <c r="AD414" s="172"/>
      <c r="AE414" s="172">
        <v>0</v>
      </c>
      <c r="AF414" s="172">
        <v>0</v>
      </c>
      <c r="AG414" s="172"/>
      <c r="AI414" s="168">
        <f>IFERROR(VLOOKUP(B414,[2]rptBudgetaryBudgetCrossOrganiza!$A$1:$M$744,4,FALSE),"0")</f>
        <v>0</v>
      </c>
      <c r="AJ414" s="168">
        <f>IFERROR(VLOOKUP(B414,[2]rptBudgetaryBudgetCrossOrganiza!$A$1:$M$744,6,FALSE),"0")</f>
        <v>0</v>
      </c>
      <c r="AK414" s="170">
        <f t="shared" si="72"/>
        <v>0</v>
      </c>
      <c r="AL414" s="170">
        <f>IFERROR(VLOOKUP(B414,[3]rptBudgetaryBudgetCrossOrganiza!$A$11516:$O$12569,13,FALSE),"0")</f>
        <v>0</v>
      </c>
      <c r="AM414" s="170"/>
      <c r="AN414" s="170"/>
      <c r="AO414" s="170"/>
      <c r="AP414" s="170"/>
      <c r="AQ414" s="170">
        <f t="shared" si="73"/>
        <v>0</v>
      </c>
    </row>
    <row r="415" spans="1:43" x14ac:dyDescent="0.2">
      <c r="A415" s="141">
        <v>6</v>
      </c>
      <c r="B415" s="141" t="s">
        <v>624</v>
      </c>
      <c r="C415" s="148" t="str">
        <f t="shared" si="71"/>
        <v>40</v>
      </c>
      <c r="D415" s="148" t="str">
        <f t="shared" si="68"/>
        <v>85</v>
      </c>
      <c r="E415" s="148" t="str">
        <f t="shared" si="69"/>
        <v>015</v>
      </c>
      <c r="F415" s="141" t="str">
        <f t="shared" si="70"/>
        <v>6280.31</v>
      </c>
      <c r="G415" s="141" t="s">
        <v>940</v>
      </c>
      <c r="H415" s="163">
        <v>0</v>
      </c>
      <c r="I415" s="163">
        <v>0</v>
      </c>
      <c r="J415" s="163"/>
      <c r="K415" s="163"/>
      <c r="L415" s="163"/>
      <c r="M415" s="163">
        <v>0</v>
      </c>
      <c r="N415" s="139">
        <v>0</v>
      </c>
      <c r="O415" s="139"/>
      <c r="Q415" s="174">
        <v>0</v>
      </c>
      <c r="R415" s="174">
        <v>0</v>
      </c>
      <c r="S415" s="174"/>
      <c r="T415" s="174"/>
      <c r="U415" s="174"/>
      <c r="V415" s="174">
        <v>0</v>
      </c>
      <c r="W415" s="140">
        <v>0</v>
      </c>
      <c r="X415" s="140"/>
      <c r="Z415" s="172">
        <v>0</v>
      </c>
      <c r="AA415" s="172">
        <v>0</v>
      </c>
      <c r="AB415" s="172"/>
      <c r="AC415" s="172"/>
      <c r="AD415" s="172"/>
      <c r="AE415" s="172">
        <v>0</v>
      </c>
      <c r="AF415" s="172">
        <v>0</v>
      </c>
      <c r="AG415" s="172"/>
      <c r="AI415" s="168">
        <f>IFERROR(VLOOKUP(B415,[2]rptBudgetaryBudgetCrossOrganiza!$A$1:$M$744,4,FALSE),"0")</f>
        <v>0</v>
      </c>
      <c r="AJ415" s="168">
        <f>IFERROR(VLOOKUP(B415,[2]rptBudgetaryBudgetCrossOrganiza!$A$1:$M$744,6,FALSE),"0")</f>
        <v>0</v>
      </c>
      <c r="AK415" s="170">
        <f t="shared" si="72"/>
        <v>0</v>
      </c>
      <c r="AL415" s="170">
        <f>IFERROR(VLOOKUP(B415,[3]rptBudgetaryBudgetCrossOrganiza!$A$11516:$O$12569,13,FALSE),"0")</f>
        <v>0</v>
      </c>
      <c r="AM415" s="170"/>
      <c r="AN415" s="170"/>
      <c r="AO415" s="170"/>
      <c r="AP415" s="170"/>
      <c r="AQ415" s="170">
        <f t="shared" si="73"/>
        <v>0</v>
      </c>
    </row>
    <row r="416" spans="1:43" x14ac:dyDescent="0.2">
      <c r="A416" s="141">
        <v>6</v>
      </c>
      <c r="B416" s="141" t="s">
        <v>625</v>
      </c>
      <c r="C416" s="148" t="str">
        <f t="shared" si="71"/>
        <v>40</v>
      </c>
      <c r="D416" s="148" t="str">
        <f t="shared" si="68"/>
        <v>85</v>
      </c>
      <c r="E416" s="148" t="str">
        <f t="shared" si="69"/>
        <v>015</v>
      </c>
      <c r="F416" s="141" t="str">
        <f t="shared" si="70"/>
        <v>6280.32</v>
      </c>
      <c r="G416" s="141" t="s">
        <v>941</v>
      </c>
      <c r="H416" s="163">
        <v>0</v>
      </c>
      <c r="I416" s="163">
        <v>0</v>
      </c>
      <c r="J416" s="163"/>
      <c r="K416" s="163"/>
      <c r="L416" s="163"/>
      <c r="M416" s="163">
        <v>0</v>
      </c>
      <c r="N416" s="139">
        <v>0</v>
      </c>
      <c r="O416" s="139"/>
      <c r="Q416" s="174">
        <v>0</v>
      </c>
      <c r="R416" s="174">
        <v>0</v>
      </c>
      <c r="S416" s="174"/>
      <c r="T416" s="174"/>
      <c r="U416" s="174"/>
      <c r="V416" s="174">
        <v>0</v>
      </c>
      <c r="W416" s="140">
        <v>0</v>
      </c>
      <c r="X416" s="140"/>
      <c r="Z416" s="172">
        <v>0</v>
      </c>
      <c r="AA416" s="172">
        <v>0</v>
      </c>
      <c r="AB416" s="172"/>
      <c r="AC416" s="172"/>
      <c r="AD416" s="172"/>
      <c r="AE416" s="172">
        <v>0</v>
      </c>
      <c r="AF416" s="172">
        <v>0</v>
      </c>
      <c r="AG416" s="172"/>
      <c r="AI416" s="168">
        <f>IFERROR(VLOOKUP(B416,[2]rptBudgetaryBudgetCrossOrganiza!$A$1:$M$744,4,FALSE),"0")</f>
        <v>0</v>
      </c>
      <c r="AJ416" s="168">
        <f>IFERROR(VLOOKUP(B416,[2]rptBudgetaryBudgetCrossOrganiza!$A$1:$M$744,6,FALSE),"0")</f>
        <v>0</v>
      </c>
      <c r="AK416" s="170">
        <f t="shared" si="72"/>
        <v>0</v>
      </c>
      <c r="AL416" s="170">
        <f>IFERROR(VLOOKUP(B416,[3]rptBudgetaryBudgetCrossOrganiza!$A$11516:$O$12569,13,FALSE),"0")</f>
        <v>0</v>
      </c>
      <c r="AM416" s="170"/>
      <c r="AN416" s="170"/>
      <c r="AO416" s="170"/>
      <c r="AP416" s="170"/>
      <c r="AQ416" s="170">
        <f t="shared" si="73"/>
        <v>0</v>
      </c>
    </row>
    <row r="417" spans="1:43" x14ac:dyDescent="0.2">
      <c r="A417" s="141">
        <v>6</v>
      </c>
      <c r="B417" s="141" t="s">
        <v>626</v>
      </c>
      <c r="C417" s="148" t="str">
        <f t="shared" si="71"/>
        <v>40</v>
      </c>
      <c r="D417" s="148" t="str">
        <f t="shared" si="68"/>
        <v>85</v>
      </c>
      <c r="E417" s="148" t="str">
        <f t="shared" si="69"/>
        <v>015</v>
      </c>
      <c r="F417" s="141" t="str">
        <f t="shared" si="70"/>
        <v>6280.33</v>
      </c>
      <c r="G417" s="141" t="s">
        <v>942</v>
      </c>
      <c r="H417" s="163">
        <v>0</v>
      </c>
      <c r="I417" s="163">
        <v>0</v>
      </c>
      <c r="J417" s="163"/>
      <c r="K417" s="163"/>
      <c r="L417" s="163"/>
      <c r="M417" s="163">
        <v>0</v>
      </c>
      <c r="N417" s="139">
        <v>0</v>
      </c>
      <c r="O417" s="139"/>
      <c r="Q417" s="174">
        <v>0</v>
      </c>
      <c r="R417" s="174">
        <v>0</v>
      </c>
      <c r="S417" s="174"/>
      <c r="T417" s="174"/>
      <c r="U417" s="174"/>
      <c r="V417" s="174">
        <v>0</v>
      </c>
      <c r="W417" s="140">
        <v>0</v>
      </c>
      <c r="X417" s="140"/>
      <c r="Z417" s="172">
        <v>0</v>
      </c>
      <c r="AA417" s="172">
        <v>0</v>
      </c>
      <c r="AB417" s="172"/>
      <c r="AC417" s="172"/>
      <c r="AD417" s="172"/>
      <c r="AE417" s="172">
        <v>0</v>
      </c>
      <c r="AF417" s="172">
        <v>0</v>
      </c>
      <c r="AG417" s="172"/>
      <c r="AI417" s="168">
        <f>IFERROR(VLOOKUP(B417,[2]rptBudgetaryBudgetCrossOrganiza!$A$1:$M$744,4,FALSE),"0")</f>
        <v>0</v>
      </c>
      <c r="AJ417" s="168">
        <f>IFERROR(VLOOKUP(B417,[2]rptBudgetaryBudgetCrossOrganiza!$A$1:$M$744,6,FALSE),"0")</f>
        <v>0</v>
      </c>
      <c r="AK417" s="170">
        <f t="shared" si="72"/>
        <v>0</v>
      </c>
      <c r="AL417" s="170">
        <f>IFERROR(VLOOKUP(B417,[3]rptBudgetaryBudgetCrossOrganiza!$A$11516:$O$12569,13,FALSE),"0")</f>
        <v>0</v>
      </c>
      <c r="AM417" s="170"/>
      <c r="AN417" s="170"/>
      <c r="AO417" s="170"/>
      <c r="AP417" s="170"/>
      <c r="AQ417" s="170">
        <f t="shared" si="73"/>
        <v>0</v>
      </c>
    </row>
    <row r="418" spans="1:43" x14ac:dyDescent="0.2">
      <c r="A418" s="141">
        <v>6</v>
      </c>
      <c r="B418" s="141" t="s">
        <v>627</v>
      </c>
      <c r="C418" s="148" t="str">
        <f t="shared" si="71"/>
        <v>40</v>
      </c>
      <c r="D418" s="148" t="str">
        <f t="shared" si="68"/>
        <v>85</v>
      </c>
      <c r="E418" s="148" t="str">
        <f t="shared" si="69"/>
        <v>015</v>
      </c>
      <c r="F418" s="141" t="str">
        <f t="shared" si="70"/>
        <v>6280.34</v>
      </c>
      <c r="G418" s="141" t="s">
        <v>943</v>
      </c>
      <c r="H418" s="163">
        <v>0</v>
      </c>
      <c r="I418" s="163">
        <v>0</v>
      </c>
      <c r="J418" s="163"/>
      <c r="K418" s="163"/>
      <c r="L418" s="163"/>
      <c r="M418" s="163">
        <v>0</v>
      </c>
      <c r="N418" s="139">
        <v>0</v>
      </c>
      <c r="O418" s="139"/>
      <c r="Q418" s="174">
        <v>0</v>
      </c>
      <c r="R418" s="174">
        <v>0</v>
      </c>
      <c r="S418" s="174"/>
      <c r="T418" s="174"/>
      <c r="U418" s="174"/>
      <c r="V418" s="174">
        <v>0</v>
      </c>
      <c r="W418" s="140">
        <v>0</v>
      </c>
      <c r="X418" s="140"/>
      <c r="Z418" s="172">
        <v>0</v>
      </c>
      <c r="AA418" s="172">
        <v>0</v>
      </c>
      <c r="AB418" s="172"/>
      <c r="AC418" s="172"/>
      <c r="AD418" s="172"/>
      <c r="AE418" s="172">
        <v>0</v>
      </c>
      <c r="AF418" s="172">
        <v>0</v>
      </c>
      <c r="AG418" s="172"/>
      <c r="AI418" s="168">
        <f>IFERROR(VLOOKUP(B418,[2]rptBudgetaryBudgetCrossOrganiza!$A$1:$M$744,4,FALSE),"0")</f>
        <v>0</v>
      </c>
      <c r="AJ418" s="168">
        <f>IFERROR(VLOOKUP(B418,[2]rptBudgetaryBudgetCrossOrganiza!$A$1:$M$744,6,FALSE),"0")</f>
        <v>0</v>
      </c>
      <c r="AK418" s="170">
        <f t="shared" si="72"/>
        <v>0</v>
      </c>
      <c r="AL418" s="170">
        <f>IFERROR(VLOOKUP(B418,[3]rptBudgetaryBudgetCrossOrganiza!$A$11516:$O$12569,13,FALSE),"0")</f>
        <v>0</v>
      </c>
      <c r="AM418" s="170"/>
      <c r="AN418" s="170"/>
      <c r="AO418" s="170"/>
      <c r="AP418" s="170"/>
      <c r="AQ418" s="170">
        <f t="shared" si="73"/>
        <v>0</v>
      </c>
    </row>
    <row r="419" spans="1:43" x14ac:dyDescent="0.2">
      <c r="A419" s="141">
        <v>6</v>
      </c>
      <c r="B419" s="141" t="s">
        <v>628</v>
      </c>
      <c r="C419" s="148" t="str">
        <f t="shared" si="71"/>
        <v>40</v>
      </c>
      <c r="D419" s="148" t="str">
        <f t="shared" si="68"/>
        <v>85</v>
      </c>
      <c r="E419" s="148" t="str">
        <f t="shared" si="69"/>
        <v>015</v>
      </c>
      <c r="F419" s="141" t="str">
        <f t="shared" si="70"/>
        <v>6280.35</v>
      </c>
      <c r="G419" s="141" t="s">
        <v>944</v>
      </c>
      <c r="H419" s="163">
        <v>0</v>
      </c>
      <c r="I419" s="163">
        <v>0</v>
      </c>
      <c r="J419" s="163"/>
      <c r="K419" s="163"/>
      <c r="L419" s="163"/>
      <c r="M419" s="163">
        <v>0</v>
      </c>
      <c r="N419" s="139">
        <v>0</v>
      </c>
      <c r="O419" s="139"/>
      <c r="Q419" s="174">
        <v>0</v>
      </c>
      <c r="R419" s="174">
        <v>0</v>
      </c>
      <c r="S419" s="174"/>
      <c r="T419" s="174"/>
      <c r="U419" s="174"/>
      <c r="V419" s="174">
        <v>0</v>
      </c>
      <c r="W419" s="140">
        <v>0</v>
      </c>
      <c r="X419" s="140"/>
      <c r="Z419" s="172">
        <v>0</v>
      </c>
      <c r="AA419" s="172">
        <v>0</v>
      </c>
      <c r="AB419" s="172"/>
      <c r="AC419" s="172"/>
      <c r="AD419" s="172"/>
      <c r="AE419" s="172">
        <v>0</v>
      </c>
      <c r="AF419" s="172">
        <v>0</v>
      </c>
      <c r="AG419" s="172"/>
      <c r="AI419" s="168">
        <f>IFERROR(VLOOKUP(B419,[2]rptBudgetaryBudgetCrossOrganiza!$A$1:$M$744,4,FALSE),"0")</f>
        <v>0</v>
      </c>
      <c r="AJ419" s="168">
        <f>IFERROR(VLOOKUP(B419,[2]rptBudgetaryBudgetCrossOrganiza!$A$1:$M$744,6,FALSE),"0")</f>
        <v>0</v>
      </c>
      <c r="AK419" s="170">
        <f t="shared" si="72"/>
        <v>0</v>
      </c>
      <c r="AL419" s="170">
        <f>IFERROR(VLOOKUP(B419,[3]rptBudgetaryBudgetCrossOrganiza!$A$11516:$O$12569,13,FALSE),"0")</f>
        <v>0</v>
      </c>
      <c r="AM419" s="170"/>
      <c r="AN419" s="170"/>
      <c r="AO419" s="170"/>
      <c r="AP419" s="170"/>
      <c r="AQ419" s="170">
        <f t="shared" si="73"/>
        <v>0</v>
      </c>
    </row>
    <row r="420" spans="1:43" x14ac:dyDescent="0.2">
      <c r="A420" s="141">
        <v>6</v>
      </c>
      <c r="B420" s="141" t="s">
        <v>629</v>
      </c>
      <c r="C420" s="148" t="str">
        <f t="shared" si="71"/>
        <v>40</v>
      </c>
      <c r="D420" s="148" t="str">
        <f t="shared" si="68"/>
        <v>85</v>
      </c>
      <c r="E420" s="148" t="str">
        <f t="shared" si="69"/>
        <v>015</v>
      </c>
      <c r="F420" s="141" t="str">
        <f t="shared" si="70"/>
        <v>6280.40</v>
      </c>
      <c r="G420" s="141" t="s">
        <v>177</v>
      </c>
      <c r="H420" s="163">
        <v>0</v>
      </c>
      <c r="I420" s="163">
        <v>0</v>
      </c>
      <c r="J420" s="163"/>
      <c r="K420" s="163"/>
      <c r="L420" s="163"/>
      <c r="M420" s="163">
        <v>0</v>
      </c>
      <c r="N420" s="139">
        <v>0</v>
      </c>
      <c r="O420" s="139"/>
      <c r="Q420" s="174">
        <v>0</v>
      </c>
      <c r="R420" s="174">
        <v>0</v>
      </c>
      <c r="S420" s="174"/>
      <c r="T420" s="174"/>
      <c r="U420" s="174"/>
      <c r="V420" s="174">
        <v>0</v>
      </c>
      <c r="W420" s="140">
        <v>0</v>
      </c>
      <c r="X420" s="140"/>
      <c r="Z420" s="172">
        <v>0</v>
      </c>
      <c r="AA420" s="172">
        <v>0</v>
      </c>
      <c r="AB420" s="172"/>
      <c r="AC420" s="172"/>
      <c r="AD420" s="172"/>
      <c r="AE420" s="172">
        <v>0</v>
      </c>
      <c r="AF420" s="172">
        <v>0</v>
      </c>
      <c r="AG420" s="172"/>
      <c r="AI420" s="168">
        <f>IFERROR(VLOOKUP(B420,[2]rptBudgetaryBudgetCrossOrganiza!$A$1:$M$744,4,FALSE),"0")</f>
        <v>0</v>
      </c>
      <c r="AJ420" s="168">
        <f>IFERROR(VLOOKUP(B420,[2]rptBudgetaryBudgetCrossOrganiza!$A$1:$M$744,6,FALSE),"0")</f>
        <v>0</v>
      </c>
      <c r="AK420" s="170">
        <f t="shared" si="72"/>
        <v>0</v>
      </c>
      <c r="AL420" s="170">
        <f>IFERROR(VLOOKUP(B420,[3]rptBudgetaryBudgetCrossOrganiza!$A$11516:$O$12569,13,FALSE),"0")</f>
        <v>0</v>
      </c>
      <c r="AM420" s="170"/>
      <c r="AN420" s="170"/>
      <c r="AO420" s="170"/>
      <c r="AP420" s="170"/>
      <c r="AQ420" s="170">
        <f t="shared" si="73"/>
        <v>0</v>
      </c>
    </row>
    <row r="421" spans="1:43" x14ac:dyDescent="0.2">
      <c r="A421" s="141">
        <v>6</v>
      </c>
      <c r="B421" s="141" t="s">
        <v>630</v>
      </c>
      <c r="C421" s="148" t="str">
        <f t="shared" si="71"/>
        <v>40</v>
      </c>
      <c r="D421" s="148" t="str">
        <f t="shared" si="68"/>
        <v>85</v>
      </c>
      <c r="E421" s="148" t="str">
        <f t="shared" si="69"/>
        <v>015</v>
      </c>
      <c r="F421" s="141" t="str">
        <f t="shared" si="70"/>
        <v>6300.01</v>
      </c>
      <c r="G421" s="141" t="s">
        <v>158</v>
      </c>
      <c r="H421" s="163">
        <v>6000</v>
      </c>
      <c r="I421" s="163">
        <v>6000</v>
      </c>
      <c r="J421" s="163"/>
      <c r="K421" s="163"/>
      <c r="L421" s="163"/>
      <c r="M421" s="163">
        <v>4244.3999999999996</v>
      </c>
      <c r="N421" s="139">
        <v>4244.3999999999996</v>
      </c>
      <c r="O421" s="139"/>
      <c r="Q421" s="174">
        <v>6250</v>
      </c>
      <c r="R421" s="174">
        <v>6250</v>
      </c>
      <c r="S421" s="174"/>
      <c r="T421" s="174"/>
      <c r="U421" s="174"/>
      <c r="V421" s="174">
        <v>6431.75</v>
      </c>
      <c r="W421" s="140">
        <v>6431.75</v>
      </c>
      <c r="X421" s="140"/>
      <c r="Z421" s="172">
        <v>6375</v>
      </c>
      <c r="AA421" s="172">
        <v>6375</v>
      </c>
      <c r="AB421" s="172"/>
      <c r="AC421" s="172"/>
      <c r="AD421" s="172"/>
      <c r="AE421" s="172">
        <v>5828</v>
      </c>
      <c r="AF421" s="172">
        <v>5828</v>
      </c>
      <c r="AG421" s="172"/>
      <c r="AI421" s="168">
        <f>IFERROR(VLOOKUP(B421,[2]rptBudgetaryBudgetCrossOrganiza!$A$1:$M$744,4,FALSE),"0")</f>
        <v>6375</v>
      </c>
      <c r="AJ421" s="168">
        <f>IFERROR(VLOOKUP(B421,[2]rptBudgetaryBudgetCrossOrganiza!$A$1:$M$744,6,FALSE),"0")</f>
        <v>6375</v>
      </c>
      <c r="AK421" s="170">
        <f t="shared" si="72"/>
        <v>6375</v>
      </c>
      <c r="AL421" s="170">
        <f>IFERROR(VLOOKUP(B421,[3]rptBudgetaryBudgetCrossOrganiza!$A$11516:$O$12569,13,FALSE),"0")</f>
        <v>0</v>
      </c>
      <c r="AM421" s="170"/>
      <c r="AN421" s="170"/>
      <c r="AO421" s="170"/>
      <c r="AP421" s="170"/>
      <c r="AQ421" s="170">
        <f t="shared" si="73"/>
        <v>-6375</v>
      </c>
    </row>
    <row r="422" spans="1:43" x14ac:dyDescent="0.2">
      <c r="A422" s="141">
        <v>6</v>
      </c>
      <c r="B422" s="141" t="s">
        <v>631</v>
      </c>
      <c r="C422" s="148" t="str">
        <f t="shared" si="71"/>
        <v>40</v>
      </c>
      <c r="D422" s="148" t="str">
        <f t="shared" si="68"/>
        <v>85</v>
      </c>
      <c r="E422" s="148" t="str">
        <f t="shared" si="69"/>
        <v>015</v>
      </c>
      <c r="F422" s="141" t="str">
        <f t="shared" si="70"/>
        <v>6300.02</v>
      </c>
      <c r="G422" s="141" t="s">
        <v>945</v>
      </c>
      <c r="H422" s="163">
        <v>0</v>
      </c>
      <c r="I422" s="163">
        <v>0</v>
      </c>
      <c r="J422" s="163"/>
      <c r="K422" s="163"/>
      <c r="L422" s="163"/>
      <c r="M422" s="163">
        <v>0</v>
      </c>
      <c r="N422" s="139">
        <v>0</v>
      </c>
      <c r="O422" s="139"/>
      <c r="Q422" s="174">
        <v>0</v>
      </c>
      <c r="R422" s="174">
        <v>0</v>
      </c>
      <c r="S422" s="174"/>
      <c r="T422" s="174"/>
      <c r="U422" s="174"/>
      <c r="V422" s="174">
        <v>0</v>
      </c>
      <c r="W422" s="140">
        <v>0</v>
      </c>
      <c r="X422" s="140"/>
      <c r="Z422" s="172">
        <v>0</v>
      </c>
      <c r="AA422" s="172">
        <v>0</v>
      </c>
      <c r="AB422" s="172"/>
      <c r="AC422" s="172"/>
      <c r="AD422" s="172"/>
      <c r="AE422" s="172">
        <v>0</v>
      </c>
      <c r="AF422" s="172">
        <v>0</v>
      </c>
      <c r="AG422" s="172"/>
      <c r="AI422" s="168">
        <f>IFERROR(VLOOKUP(B422,[2]rptBudgetaryBudgetCrossOrganiza!$A$1:$M$744,4,FALSE),"0")</f>
        <v>0</v>
      </c>
      <c r="AJ422" s="168">
        <f>IFERROR(VLOOKUP(B422,[2]rptBudgetaryBudgetCrossOrganiza!$A$1:$M$744,6,FALSE),"0")</f>
        <v>0</v>
      </c>
      <c r="AK422" s="170">
        <f t="shared" si="72"/>
        <v>0</v>
      </c>
      <c r="AL422" s="170">
        <f>IFERROR(VLOOKUP(B422,[3]rptBudgetaryBudgetCrossOrganiza!$A$11516:$O$12569,13,FALSE),"0")</f>
        <v>0</v>
      </c>
      <c r="AM422" s="170"/>
      <c r="AN422" s="170"/>
      <c r="AO422" s="170"/>
      <c r="AP422" s="170"/>
      <c r="AQ422" s="170">
        <f t="shared" si="73"/>
        <v>0</v>
      </c>
    </row>
    <row r="423" spans="1:43" x14ac:dyDescent="0.2">
      <c r="A423" s="141">
        <v>6</v>
      </c>
      <c r="B423" s="141" t="s">
        <v>632</v>
      </c>
      <c r="C423" s="148" t="str">
        <f t="shared" si="71"/>
        <v>40</v>
      </c>
      <c r="D423" s="148" t="str">
        <f t="shared" si="68"/>
        <v>85</v>
      </c>
      <c r="E423" s="148" t="str">
        <f t="shared" si="69"/>
        <v>015</v>
      </c>
      <c r="F423" s="141" t="str">
        <f t="shared" si="70"/>
        <v>6350.01</v>
      </c>
      <c r="G423" s="141" t="s">
        <v>159</v>
      </c>
      <c r="H423" s="163">
        <v>3000</v>
      </c>
      <c r="I423" s="163">
        <v>3000</v>
      </c>
      <c r="J423" s="163"/>
      <c r="K423" s="163"/>
      <c r="L423" s="163"/>
      <c r="M423" s="163">
        <v>495</v>
      </c>
      <c r="N423" s="139">
        <v>495</v>
      </c>
      <c r="O423" s="139"/>
      <c r="Q423" s="174">
        <v>3000</v>
      </c>
      <c r="R423" s="174">
        <v>3000</v>
      </c>
      <c r="S423" s="174"/>
      <c r="T423" s="174"/>
      <c r="U423" s="174"/>
      <c r="V423" s="174">
        <v>0</v>
      </c>
      <c r="W423" s="140">
        <v>0</v>
      </c>
      <c r="X423" s="140"/>
      <c r="Z423" s="172">
        <v>600</v>
      </c>
      <c r="AA423" s="172">
        <v>600</v>
      </c>
      <c r="AB423" s="172"/>
      <c r="AC423" s="172"/>
      <c r="AD423" s="172"/>
      <c r="AE423" s="172">
        <v>0</v>
      </c>
      <c r="AF423" s="172">
        <v>0</v>
      </c>
      <c r="AG423" s="172"/>
      <c r="AI423" s="168">
        <f>IFERROR(VLOOKUP(B423,[2]rptBudgetaryBudgetCrossOrganiza!$A$1:$M$744,4,FALSE),"0")</f>
        <v>600</v>
      </c>
      <c r="AJ423" s="168">
        <f>IFERROR(VLOOKUP(B423,[2]rptBudgetaryBudgetCrossOrganiza!$A$1:$M$744,6,FALSE),"0")</f>
        <v>600</v>
      </c>
      <c r="AK423" s="170">
        <f t="shared" si="72"/>
        <v>600</v>
      </c>
      <c r="AL423" s="170">
        <f>IFERROR(VLOOKUP(B423,[3]rptBudgetaryBudgetCrossOrganiza!$A$11516:$O$12569,13,FALSE),"0")</f>
        <v>0</v>
      </c>
      <c r="AM423" s="170"/>
      <c r="AN423" s="170"/>
      <c r="AO423" s="170"/>
      <c r="AP423" s="170"/>
      <c r="AQ423" s="170">
        <f t="shared" si="73"/>
        <v>-600</v>
      </c>
    </row>
    <row r="424" spans="1:43" x14ac:dyDescent="0.2">
      <c r="A424" s="141">
        <v>6</v>
      </c>
      <c r="B424" s="141" t="s">
        <v>633</v>
      </c>
      <c r="C424" s="148" t="str">
        <f t="shared" si="71"/>
        <v>40</v>
      </c>
      <c r="D424" s="148" t="str">
        <f t="shared" si="68"/>
        <v>85</v>
      </c>
      <c r="E424" s="148" t="str">
        <f t="shared" si="69"/>
        <v>015</v>
      </c>
      <c r="F424" s="141" t="str">
        <f t="shared" si="70"/>
        <v>6350.02</v>
      </c>
      <c r="G424" s="141" t="s">
        <v>160</v>
      </c>
      <c r="H424" s="163">
        <v>1200</v>
      </c>
      <c r="I424" s="163">
        <v>1200</v>
      </c>
      <c r="J424" s="163"/>
      <c r="K424" s="163"/>
      <c r="L424" s="163"/>
      <c r="M424" s="163">
        <v>865.54</v>
      </c>
      <c r="N424" s="139">
        <v>865.54</v>
      </c>
      <c r="O424" s="139"/>
      <c r="Q424" s="174">
        <v>1200</v>
      </c>
      <c r="R424" s="174">
        <v>1200</v>
      </c>
      <c r="S424" s="174"/>
      <c r="T424" s="174"/>
      <c r="U424" s="174"/>
      <c r="V424" s="174">
        <v>737.59</v>
      </c>
      <c r="W424" s="140">
        <v>737.59</v>
      </c>
      <c r="X424" s="140"/>
      <c r="Z424" s="172">
        <v>1200</v>
      </c>
      <c r="AA424" s="172">
        <v>1200</v>
      </c>
      <c r="AB424" s="172"/>
      <c r="AC424" s="172"/>
      <c r="AD424" s="172"/>
      <c r="AE424" s="172">
        <v>1122.33</v>
      </c>
      <c r="AF424" s="172">
        <v>1122.33</v>
      </c>
      <c r="AG424" s="172"/>
      <c r="AI424" s="168">
        <f>IFERROR(VLOOKUP(B424,[2]rptBudgetaryBudgetCrossOrganiza!$A$1:$M$744,4,FALSE),"0")</f>
        <v>1200</v>
      </c>
      <c r="AJ424" s="168">
        <f>IFERROR(VLOOKUP(B424,[2]rptBudgetaryBudgetCrossOrganiza!$A$1:$M$744,6,FALSE),"0")</f>
        <v>1200</v>
      </c>
      <c r="AK424" s="170">
        <f t="shared" si="72"/>
        <v>1200</v>
      </c>
      <c r="AL424" s="170">
        <f>IFERROR(VLOOKUP(B424,[3]rptBudgetaryBudgetCrossOrganiza!$A$11516:$O$12569,13,FALSE),"0")</f>
        <v>387.54</v>
      </c>
      <c r="AM424" s="170"/>
      <c r="AN424" s="170"/>
      <c r="AO424" s="170"/>
      <c r="AP424" s="170"/>
      <c r="AQ424" s="170">
        <f t="shared" si="73"/>
        <v>-1200</v>
      </c>
    </row>
    <row r="425" spans="1:43" x14ac:dyDescent="0.2">
      <c r="A425" s="141">
        <v>6</v>
      </c>
      <c r="B425" s="141" t="s">
        <v>634</v>
      </c>
      <c r="C425" s="148" t="str">
        <f t="shared" si="71"/>
        <v>40</v>
      </c>
      <c r="D425" s="148" t="str">
        <f t="shared" si="68"/>
        <v>85</v>
      </c>
      <c r="E425" s="148" t="str">
        <f t="shared" si="69"/>
        <v>015</v>
      </c>
      <c r="F425" s="141" t="str">
        <f t="shared" si="70"/>
        <v>6350.03</v>
      </c>
      <c r="G425" s="141" t="s">
        <v>161</v>
      </c>
      <c r="H425" s="163">
        <v>1000</v>
      </c>
      <c r="I425" s="163">
        <v>1000</v>
      </c>
      <c r="J425" s="163"/>
      <c r="K425" s="163"/>
      <c r="L425" s="163"/>
      <c r="M425" s="163">
        <v>0</v>
      </c>
      <c r="N425" s="139">
        <v>0</v>
      </c>
      <c r="O425" s="139"/>
      <c r="Q425" s="174">
        <v>1000</v>
      </c>
      <c r="R425" s="174">
        <v>1000</v>
      </c>
      <c r="S425" s="174"/>
      <c r="T425" s="174"/>
      <c r="U425" s="174"/>
      <c r="V425" s="174">
        <v>0</v>
      </c>
      <c r="W425" s="140">
        <v>0</v>
      </c>
      <c r="X425" s="140"/>
      <c r="Z425" s="172">
        <v>1000</v>
      </c>
      <c r="AA425" s="172">
        <v>1000</v>
      </c>
      <c r="AB425" s="172"/>
      <c r="AC425" s="172"/>
      <c r="AD425" s="172"/>
      <c r="AE425" s="172">
        <v>0</v>
      </c>
      <c r="AF425" s="172">
        <v>0</v>
      </c>
      <c r="AG425" s="172"/>
      <c r="AI425" s="168">
        <f>IFERROR(VLOOKUP(B425,[2]rptBudgetaryBudgetCrossOrganiza!$A$1:$M$744,4,FALSE),"0")</f>
        <v>1000</v>
      </c>
      <c r="AJ425" s="168">
        <f>IFERROR(VLOOKUP(B425,[2]rptBudgetaryBudgetCrossOrganiza!$A$1:$M$744,6,FALSE),"0")</f>
        <v>1000</v>
      </c>
      <c r="AK425" s="170">
        <f t="shared" si="72"/>
        <v>1000</v>
      </c>
      <c r="AL425" s="170">
        <f>IFERROR(VLOOKUP(B425,[3]rptBudgetaryBudgetCrossOrganiza!$A$11516:$O$12569,13,FALSE),"0")</f>
        <v>0</v>
      </c>
      <c r="AM425" s="170"/>
      <c r="AN425" s="170"/>
      <c r="AO425" s="170"/>
      <c r="AP425" s="170"/>
      <c r="AQ425" s="170">
        <f t="shared" si="73"/>
        <v>-1000</v>
      </c>
    </row>
    <row r="426" spans="1:43" x14ac:dyDescent="0.2">
      <c r="A426" s="141">
        <v>6</v>
      </c>
      <c r="B426" s="141" t="s">
        <v>635</v>
      </c>
      <c r="C426" s="148" t="str">
        <f t="shared" si="71"/>
        <v>40</v>
      </c>
      <c r="D426" s="148" t="str">
        <f t="shared" si="68"/>
        <v>85</v>
      </c>
      <c r="E426" s="148" t="str">
        <f t="shared" si="69"/>
        <v>015</v>
      </c>
      <c r="F426" s="141" t="str">
        <f t="shared" si="70"/>
        <v>6375.08</v>
      </c>
      <c r="G426" s="141" t="s">
        <v>946</v>
      </c>
      <c r="H426" s="163">
        <v>2000</v>
      </c>
      <c r="I426" s="163">
        <v>2000</v>
      </c>
      <c r="J426" s="163"/>
      <c r="K426" s="163"/>
      <c r="L426" s="163"/>
      <c r="M426" s="163">
        <v>913.82</v>
      </c>
      <c r="N426" s="139">
        <v>913.82</v>
      </c>
      <c r="O426" s="139"/>
      <c r="Q426" s="174">
        <v>2500</v>
      </c>
      <c r="R426" s="174">
        <v>2500</v>
      </c>
      <c r="S426" s="174"/>
      <c r="T426" s="174"/>
      <c r="U426" s="174"/>
      <c r="V426" s="174">
        <v>1468.76</v>
      </c>
      <c r="W426" s="140">
        <v>1468.76</v>
      </c>
      <c r="X426" s="140"/>
      <c r="Z426" s="172">
        <v>2500</v>
      </c>
      <c r="AA426" s="172">
        <v>2500</v>
      </c>
      <c r="AB426" s="172"/>
      <c r="AC426" s="172"/>
      <c r="AD426" s="172"/>
      <c r="AE426" s="172">
        <v>902.65</v>
      </c>
      <c r="AF426" s="172">
        <v>902.65</v>
      </c>
      <c r="AG426" s="172"/>
      <c r="AI426" s="168">
        <f>IFERROR(VLOOKUP(B426,[2]rptBudgetaryBudgetCrossOrganiza!$A$1:$M$744,4,FALSE),"0")</f>
        <v>2500</v>
      </c>
      <c r="AJ426" s="168">
        <f>IFERROR(VLOOKUP(B426,[2]rptBudgetaryBudgetCrossOrganiza!$A$1:$M$744,6,FALSE),"0")</f>
        <v>2500</v>
      </c>
      <c r="AK426" s="195">
        <v>3000</v>
      </c>
      <c r="AL426" s="170">
        <f>IFERROR(VLOOKUP(B426,[3]rptBudgetaryBudgetCrossOrganiza!$A$11516:$O$12569,13,FALSE),"0")</f>
        <v>649.24</v>
      </c>
      <c r="AM426" s="170" t="s">
        <v>964</v>
      </c>
      <c r="AN426" s="170"/>
      <c r="AO426" s="170"/>
      <c r="AP426" s="170"/>
      <c r="AQ426" s="170">
        <f t="shared" si="73"/>
        <v>-2500</v>
      </c>
    </row>
    <row r="427" spans="1:43" x14ac:dyDescent="0.2">
      <c r="A427" s="141">
        <v>9</v>
      </c>
      <c r="B427" s="141" t="s">
        <v>636</v>
      </c>
      <c r="C427" s="148" t="str">
        <f t="shared" si="71"/>
        <v>40</v>
      </c>
      <c r="D427" s="148" t="str">
        <f t="shared" si="68"/>
        <v>85</v>
      </c>
      <c r="E427" s="148" t="str">
        <f t="shared" si="69"/>
        <v>015</v>
      </c>
      <c r="F427" s="141" t="str">
        <f t="shared" si="70"/>
        <v>6400.01</v>
      </c>
      <c r="G427" s="141" t="s">
        <v>162</v>
      </c>
      <c r="H427" s="163">
        <v>0</v>
      </c>
      <c r="I427" s="163">
        <v>0</v>
      </c>
      <c r="J427" s="163"/>
      <c r="K427" s="163"/>
      <c r="L427" s="163"/>
      <c r="M427" s="163">
        <v>0</v>
      </c>
      <c r="N427" s="139">
        <v>0</v>
      </c>
      <c r="O427" s="139"/>
      <c r="Q427" s="174">
        <v>0</v>
      </c>
      <c r="R427" s="174">
        <v>0</v>
      </c>
      <c r="S427" s="174"/>
      <c r="T427" s="174"/>
      <c r="U427" s="174"/>
      <c r="V427" s="174">
        <v>0</v>
      </c>
      <c r="W427" s="140">
        <v>0</v>
      </c>
      <c r="X427" s="140"/>
      <c r="Z427" s="172">
        <v>0</v>
      </c>
      <c r="AA427" s="172">
        <v>0</v>
      </c>
      <c r="AB427" s="172"/>
      <c r="AC427" s="172"/>
      <c r="AD427" s="172"/>
      <c r="AE427" s="172">
        <v>0</v>
      </c>
      <c r="AF427" s="172">
        <v>0</v>
      </c>
      <c r="AG427" s="172"/>
      <c r="AI427" s="168">
        <f>IFERROR(VLOOKUP(B427,[2]rptBudgetaryBudgetCrossOrganiza!$A$1:$M$744,4,FALSE),"0")</f>
        <v>0</v>
      </c>
      <c r="AJ427" s="168">
        <f>IFERROR(VLOOKUP(B427,[2]rptBudgetaryBudgetCrossOrganiza!$A$1:$M$744,6,FALSE),"0")</f>
        <v>0</v>
      </c>
      <c r="AK427" s="170">
        <v>0</v>
      </c>
      <c r="AL427" s="170">
        <f>IFERROR(VLOOKUP(B427,[3]rptBudgetaryBudgetCrossOrganiza!$A$11516:$O$12569,13,FALSE),"0")</f>
        <v>0</v>
      </c>
      <c r="AM427" s="170"/>
      <c r="AN427" s="170"/>
      <c r="AO427" s="170"/>
      <c r="AP427" s="170"/>
      <c r="AQ427" s="170">
        <f t="shared" si="73"/>
        <v>0</v>
      </c>
    </row>
    <row r="428" spans="1:43" x14ac:dyDescent="0.2">
      <c r="A428" s="141">
        <v>9</v>
      </c>
      <c r="B428" s="141" t="s">
        <v>637</v>
      </c>
      <c r="C428" s="148" t="str">
        <f t="shared" ref="C428:C491" si="74">MID(B428,5,2)</f>
        <v>40</v>
      </c>
      <c r="D428" s="148" t="str">
        <f t="shared" si="68"/>
        <v>85</v>
      </c>
      <c r="E428" s="148" t="str">
        <f t="shared" si="69"/>
        <v>015</v>
      </c>
      <c r="F428" s="141" t="str">
        <f t="shared" si="70"/>
        <v>6400.02</v>
      </c>
      <c r="G428" s="141" t="s">
        <v>119</v>
      </c>
      <c r="H428" s="163">
        <v>9000</v>
      </c>
      <c r="I428" s="163">
        <v>9000</v>
      </c>
      <c r="J428" s="163"/>
      <c r="K428" s="163"/>
      <c r="L428" s="163"/>
      <c r="M428" s="163">
        <v>816</v>
      </c>
      <c r="N428" s="139">
        <v>816</v>
      </c>
      <c r="O428" s="139"/>
      <c r="Q428" s="174">
        <v>9000</v>
      </c>
      <c r="R428" s="174">
        <v>9000</v>
      </c>
      <c r="S428" s="174"/>
      <c r="T428" s="174"/>
      <c r="U428" s="174"/>
      <c r="V428" s="174">
        <v>0</v>
      </c>
      <c r="W428" s="140">
        <v>0</v>
      </c>
      <c r="X428" s="140"/>
      <c r="Z428" s="172">
        <v>5000</v>
      </c>
      <c r="AA428" s="172">
        <v>5000</v>
      </c>
      <c r="AB428" s="172"/>
      <c r="AC428" s="172"/>
      <c r="AD428" s="172"/>
      <c r="AE428" s="172">
        <v>0</v>
      </c>
      <c r="AF428" s="172">
        <v>0</v>
      </c>
      <c r="AG428" s="172"/>
      <c r="AI428" s="168">
        <f>IFERROR(VLOOKUP(B428,[2]rptBudgetaryBudgetCrossOrganiza!$A$1:$M$744,4,FALSE),"0")</f>
        <v>5000</v>
      </c>
      <c r="AJ428" s="168">
        <f>IFERROR(VLOOKUP(B428,[2]rptBudgetaryBudgetCrossOrganiza!$A$1:$M$744,6,FALSE),"0")</f>
        <v>1800</v>
      </c>
      <c r="AK428" s="195">
        <v>5000</v>
      </c>
      <c r="AL428" s="170">
        <f>IFERROR(VLOOKUP(B428,[3]rptBudgetaryBudgetCrossOrganiza!$A$11516:$O$12569,13,FALSE),"0")</f>
        <v>0</v>
      </c>
      <c r="AM428" s="170"/>
      <c r="AN428" s="170"/>
      <c r="AO428" s="170"/>
      <c r="AP428" s="170"/>
      <c r="AQ428" s="170">
        <f t="shared" si="73"/>
        <v>-1800</v>
      </c>
    </row>
    <row r="429" spans="1:43" x14ac:dyDescent="0.2">
      <c r="A429" s="141">
        <v>9</v>
      </c>
      <c r="B429" s="141" t="s">
        <v>638</v>
      </c>
      <c r="C429" s="148" t="str">
        <f t="shared" si="74"/>
        <v>40</v>
      </c>
      <c r="D429" s="148" t="str">
        <f t="shared" si="68"/>
        <v>85</v>
      </c>
      <c r="E429" s="148" t="str">
        <f t="shared" si="69"/>
        <v>015</v>
      </c>
      <c r="F429" s="141" t="str">
        <f t="shared" si="70"/>
        <v>6400.03</v>
      </c>
      <c r="G429" s="141" t="s">
        <v>947</v>
      </c>
      <c r="H429" s="163">
        <v>0</v>
      </c>
      <c r="I429" s="163">
        <v>0</v>
      </c>
      <c r="J429" s="163"/>
      <c r="K429" s="163"/>
      <c r="L429" s="163"/>
      <c r="M429" s="163">
        <v>0</v>
      </c>
      <c r="N429" s="139">
        <v>0</v>
      </c>
      <c r="O429" s="139"/>
      <c r="Q429" s="174">
        <v>0</v>
      </c>
      <c r="R429" s="174">
        <v>0</v>
      </c>
      <c r="S429" s="174"/>
      <c r="T429" s="174"/>
      <c r="U429" s="174"/>
      <c r="V429" s="174">
        <v>0</v>
      </c>
      <c r="W429" s="140">
        <v>0</v>
      </c>
      <c r="X429" s="140"/>
      <c r="Z429" s="172">
        <v>0</v>
      </c>
      <c r="AA429" s="172">
        <v>0</v>
      </c>
      <c r="AB429" s="172"/>
      <c r="AC429" s="172"/>
      <c r="AD429" s="172"/>
      <c r="AE429" s="172">
        <v>0</v>
      </c>
      <c r="AF429" s="172">
        <v>0</v>
      </c>
      <c r="AG429" s="172"/>
      <c r="AI429" s="168">
        <f>IFERROR(VLOOKUP(B429,[2]rptBudgetaryBudgetCrossOrganiza!$A$1:$M$744,4,FALSE),"0")</f>
        <v>0</v>
      </c>
      <c r="AJ429" s="168">
        <f>IFERROR(VLOOKUP(B429,[2]rptBudgetaryBudgetCrossOrganiza!$A$1:$M$744,6,FALSE),"0")</f>
        <v>0</v>
      </c>
      <c r="AK429" s="170">
        <v>0</v>
      </c>
      <c r="AL429" s="170">
        <f>IFERROR(VLOOKUP(B429,[3]rptBudgetaryBudgetCrossOrganiza!$A$11516:$O$12569,13,FALSE),"0")</f>
        <v>0</v>
      </c>
      <c r="AM429" s="170"/>
      <c r="AN429" s="170"/>
      <c r="AO429" s="170"/>
      <c r="AP429" s="170"/>
      <c r="AQ429" s="170">
        <f t="shared" si="73"/>
        <v>0</v>
      </c>
    </row>
    <row r="430" spans="1:43" x14ac:dyDescent="0.2">
      <c r="A430" s="141">
        <v>9</v>
      </c>
      <c r="B430" s="141" t="s">
        <v>639</v>
      </c>
      <c r="C430" s="148" t="str">
        <f t="shared" si="74"/>
        <v>40</v>
      </c>
      <c r="D430" s="148" t="str">
        <f t="shared" si="68"/>
        <v>85</v>
      </c>
      <c r="E430" s="148" t="str">
        <f t="shared" si="69"/>
        <v>015</v>
      </c>
      <c r="F430" s="141" t="str">
        <f t="shared" si="70"/>
        <v>6400.04</v>
      </c>
      <c r="G430" s="141" t="s">
        <v>120</v>
      </c>
      <c r="H430" s="163">
        <v>0</v>
      </c>
      <c r="I430" s="163">
        <v>0</v>
      </c>
      <c r="J430" s="163"/>
      <c r="K430" s="163"/>
      <c r="L430" s="163"/>
      <c r="M430" s="163">
        <v>0</v>
      </c>
      <c r="N430" s="139">
        <v>0</v>
      </c>
      <c r="O430" s="139"/>
      <c r="Q430" s="174">
        <v>0</v>
      </c>
      <c r="R430" s="174">
        <v>0</v>
      </c>
      <c r="S430" s="174"/>
      <c r="T430" s="174"/>
      <c r="U430" s="174"/>
      <c r="V430" s="174">
        <v>0</v>
      </c>
      <c r="W430" s="140">
        <v>0</v>
      </c>
      <c r="X430" s="140"/>
      <c r="Z430" s="172">
        <v>0</v>
      </c>
      <c r="AA430" s="172">
        <v>0</v>
      </c>
      <c r="AB430" s="172"/>
      <c r="AC430" s="172"/>
      <c r="AD430" s="172"/>
      <c r="AE430" s="172">
        <v>0</v>
      </c>
      <c r="AF430" s="172">
        <v>0</v>
      </c>
      <c r="AG430" s="172"/>
      <c r="AI430" s="168">
        <f>IFERROR(VLOOKUP(B430,[2]rptBudgetaryBudgetCrossOrganiza!$A$1:$M$744,4,FALSE),"0")</f>
        <v>0</v>
      </c>
      <c r="AJ430" s="168">
        <f>IFERROR(VLOOKUP(B430,[2]rptBudgetaryBudgetCrossOrganiza!$A$1:$M$744,6,FALSE),"0")</f>
        <v>0</v>
      </c>
      <c r="AK430" s="170">
        <v>0</v>
      </c>
      <c r="AL430" s="170">
        <f>IFERROR(VLOOKUP(B430,[3]rptBudgetaryBudgetCrossOrganiza!$A$11516:$O$12569,13,FALSE),"0")</f>
        <v>0</v>
      </c>
      <c r="AM430" s="170"/>
      <c r="AN430" s="170"/>
      <c r="AO430" s="170"/>
      <c r="AP430" s="170"/>
      <c r="AQ430" s="170">
        <f t="shared" si="73"/>
        <v>0</v>
      </c>
    </row>
    <row r="431" spans="1:43" x14ac:dyDescent="0.2">
      <c r="A431" s="141">
        <v>9</v>
      </c>
      <c r="B431" s="141" t="s">
        <v>640</v>
      </c>
      <c r="C431" s="148" t="str">
        <f t="shared" si="74"/>
        <v>40</v>
      </c>
      <c r="D431" s="148" t="str">
        <f t="shared" si="68"/>
        <v>85</v>
      </c>
      <c r="E431" s="148" t="str">
        <f t="shared" si="69"/>
        <v>015</v>
      </c>
      <c r="F431" s="141" t="str">
        <f t="shared" si="70"/>
        <v>6400.05</v>
      </c>
      <c r="G431" s="141" t="s">
        <v>121</v>
      </c>
      <c r="H431" s="163">
        <v>0</v>
      </c>
      <c r="I431" s="163">
        <v>0</v>
      </c>
      <c r="J431" s="163"/>
      <c r="K431" s="163"/>
      <c r="L431" s="163"/>
      <c r="M431" s="163">
        <v>0</v>
      </c>
      <c r="N431" s="139">
        <v>0</v>
      </c>
      <c r="O431" s="139"/>
      <c r="Q431" s="174">
        <v>0</v>
      </c>
      <c r="R431" s="174">
        <v>0</v>
      </c>
      <c r="S431" s="174"/>
      <c r="T431" s="174"/>
      <c r="U431" s="174"/>
      <c r="V431" s="174">
        <v>0</v>
      </c>
      <c r="W431" s="140">
        <v>0</v>
      </c>
      <c r="X431" s="140"/>
      <c r="Z431" s="172">
        <v>0</v>
      </c>
      <c r="AA431" s="172">
        <v>0</v>
      </c>
      <c r="AB431" s="172"/>
      <c r="AC431" s="172"/>
      <c r="AD431" s="172"/>
      <c r="AE431" s="172">
        <v>0</v>
      </c>
      <c r="AF431" s="172">
        <v>0</v>
      </c>
      <c r="AG431" s="172"/>
      <c r="AI431" s="168">
        <f>IFERROR(VLOOKUP(B431,[2]rptBudgetaryBudgetCrossOrganiza!$A$1:$M$744,4,FALSE),"0")</f>
        <v>0</v>
      </c>
      <c r="AJ431" s="168">
        <f>IFERROR(VLOOKUP(B431,[2]rptBudgetaryBudgetCrossOrganiza!$A$1:$M$744,6,FALSE),"0")</f>
        <v>0</v>
      </c>
      <c r="AK431" s="170">
        <v>0</v>
      </c>
      <c r="AL431" s="170">
        <f>IFERROR(VLOOKUP(B431,[3]rptBudgetaryBudgetCrossOrganiza!$A$11516:$O$12569,13,FALSE),"0")</f>
        <v>0</v>
      </c>
      <c r="AM431" s="170"/>
      <c r="AN431" s="170"/>
      <c r="AO431" s="170"/>
      <c r="AP431" s="170"/>
      <c r="AQ431" s="170">
        <f t="shared" si="73"/>
        <v>0</v>
      </c>
    </row>
    <row r="432" spans="1:43" x14ac:dyDescent="0.2">
      <c r="A432" s="141">
        <v>9</v>
      </c>
      <c r="B432" s="141" t="s">
        <v>641</v>
      </c>
      <c r="C432" s="148" t="str">
        <f t="shared" si="74"/>
        <v>40</v>
      </c>
      <c r="D432" s="148" t="str">
        <f t="shared" si="68"/>
        <v>85</v>
      </c>
      <c r="E432" s="148" t="str">
        <f t="shared" si="69"/>
        <v>015</v>
      </c>
      <c r="F432" s="141" t="str">
        <f t="shared" si="70"/>
        <v>6400.07</v>
      </c>
      <c r="G432" s="141" t="s">
        <v>187</v>
      </c>
      <c r="H432" s="163">
        <v>500</v>
      </c>
      <c r="I432" s="163">
        <v>500</v>
      </c>
      <c r="J432" s="163"/>
      <c r="K432" s="163"/>
      <c r="L432" s="163"/>
      <c r="M432" s="163">
        <v>207</v>
      </c>
      <c r="N432" s="139">
        <v>207</v>
      </c>
      <c r="O432" s="139"/>
      <c r="Q432" s="174">
        <v>500</v>
      </c>
      <c r="R432" s="174">
        <v>500</v>
      </c>
      <c r="S432" s="174"/>
      <c r="T432" s="174"/>
      <c r="U432" s="174"/>
      <c r="V432" s="174">
        <v>63.12</v>
      </c>
      <c r="W432" s="140">
        <v>63.12</v>
      </c>
      <c r="X432" s="140"/>
      <c r="Z432" s="172">
        <v>500</v>
      </c>
      <c r="AA432" s="172">
        <v>500</v>
      </c>
      <c r="AB432" s="172"/>
      <c r="AC432" s="172"/>
      <c r="AD432" s="172"/>
      <c r="AE432" s="172">
        <v>85.02</v>
      </c>
      <c r="AF432" s="172">
        <v>85.02</v>
      </c>
      <c r="AG432" s="172"/>
      <c r="AI432" s="168">
        <f>IFERROR(VLOOKUP(B432,[2]rptBudgetaryBudgetCrossOrganiza!$A$1:$M$744,4,FALSE),"0")</f>
        <v>500</v>
      </c>
      <c r="AJ432" s="168">
        <f>IFERROR(VLOOKUP(B432,[2]rptBudgetaryBudgetCrossOrganiza!$A$1:$M$744,6,FALSE),"0")</f>
        <v>500</v>
      </c>
      <c r="AK432" s="170">
        <v>500</v>
      </c>
      <c r="AL432" s="170">
        <f>IFERROR(VLOOKUP(B432,[3]rptBudgetaryBudgetCrossOrganiza!$A$11516:$O$12569,13,FALSE),"0")</f>
        <v>0</v>
      </c>
      <c r="AM432" s="170"/>
      <c r="AN432" s="170"/>
      <c r="AO432" s="170"/>
      <c r="AP432" s="170"/>
      <c r="AQ432" s="170">
        <f t="shared" si="73"/>
        <v>-500</v>
      </c>
    </row>
    <row r="433" spans="1:43" x14ac:dyDescent="0.2">
      <c r="A433" s="141">
        <v>9</v>
      </c>
      <c r="B433" s="141" t="s">
        <v>642</v>
      </c>
      <c r="C433" s="148" t="str">
        <f t="shared" si="74"/>
        <v>40</v>
      </c>
      <c r="D433" s="148" t="str">
        <f t="shared" si="68"/>
        <v>85</v>
      </c>
      <c r="E433" s="148" t="str">
        <f t="shared" si="69"/>
        <v>015</v>
      </c>
      <c r="F433" s="141" t="str">
        <f t="shared" si="70"/>
        <v>6400.20</v>
      </c>
      <c r="G433" s="141" t="s">
        <v>163</v>
      </c>
      <c r="H433" s="163">
        <v>5000</v>
      </c>
      <c r="I433" s="163">
        <v>5000</v>
      </c>
      <c r="J433" s="163"/>
      <c r="K433" s="163"/>
      <c r="L433" s="163"/>
      <c r="M433" s="163">
        <v>832</v>
      </c>
      <c r="N433" s="139">
        <v>832</v>
      </c>
      <c r="O433" s="139"/>
      <c r="Q433" s="174">
        <v>5000</v>
      </c>
      <c r="R433" s="174">
        <v>5000</v>
      </c>
      <c r="S433" s="174"/>
      <c r="T433" s="174"/>
      <c r="U433" s="174"/>
      <c r="V433" s="174">
        <v>1501.22</v>
      </c>
      <c r="W433" s="140">
        <v>1501.22</v>
      </c>
      <c r="X433" s="140"/>
      <c r="Z433" s="172">
        <v>5000</v>
      </c>
      <c r="AA433" s="172">
        <v>5000</v>
      </c>
      <c r="AB433" s="172"/>
      <c r="AC433" s="172"/>
      <c r="AD433" s="172"/>
      <c r="AE433" s="172">
        <v>750</v>
      </c>
      <c r="AF433" s="172">
        <v>750</v>
      </c>
      <c r="AG433" s="172"/>
      <c r="AI433" s="168">
        <f>IFERROR(VLOOKUP(B433,[2]rptBudgetaryBudgetCrossOrganiza!$A$1:$M$744,4,FALSE),"0")</f>
        <v>5000</v>
      </c>
      <c r="AJ433" s="168">
        <f>IFERROR(VLOOKUP(B433,[2]rptBudgetaryBudgetCrossOrganiza!$A$1:$M$744,6,FALSE),"0")</f>
        <v>5000</v>
      </c>
      <c r="AK433" s="170">
        <v>5000</v>
      </c>
      <c r="AL433" s="170">
        <f>IFERROR(VLOOKUP(B433,[3]rptBudgetaryBudgetCrossOrganiza!$A$11516:$O$12569,13,FALSE),"0")</f>
        <v>122</v>
      </c>
      <c r="AM433" s="170"/>
      <c r="AN433" s="170"/>
      <c r="AO433" s="170"/>
      <c r="AP433" s="170"/>
      <c r="AQ433" s="170">
        <f t="shared" si="73"/>
        <v>-5000</v>
      </c>
    </row>
    <row r="434" spans="1:43" x14ac:dyDescent="0.2">
      <c r="A434" s="141">
        <v>16</v>
      </c>
      <c r="B434" s="141" t="s">
        <v>643</v>
      </c>
      <c r="C434" s="148" t="str">
        <f t="shared" si="74"/>
        <v>40</v>
      </c>
      <c r="D434" s="148" t="str">
        <f t="shared" si="68"/>
        <v>85</v>
      </c>
      <c r="E434" s="148" t="str">
        <f t="shared" si="69"/>
        <v>015</v>
      </c>
      <c r="F434" s="141" t="str">
        <f t="shared" si="70"/>
        <v>6500.01</v>
      </c>
      <c r="G434" s="141" t="s">
        <v>180</v>
      </c>
      <c r="H434" s="163">
        <v>250000</v>
      </c>
      <c r="I434" s="163">
        <v>250000</v>
      </c>
      <c r="J434" s="163"/>
      <c r="K434" s="163"/>
      <c r="L434" s="163"/>
      <c r="M434" s="163">
        <v>250000</v>
      </c>
      <c r="N434" s="139">
        <v>250000</v>
      </c>
      <c r="O434" s="139"/>
      <c r="Q434" s="174">
        <v>175000</v>
      </c>
      <c r="R434" s="174">
        <v>175000</v>
      </c>
      <c r="S434" s="174"/>
      <c r="T434" s="174"/>
      <c r="U434" s="174"/>
      <c r="V434" s="174">
        <v>175000</v>
      </c>
      <c r="W434" s="140">
        <v>175000</v>
      </c>
      <c r="X434" s="140"/>
      <c r="Z434" s="172">
        <v>0</v>
      </c>
      <c r="AA434" s="172">
        <v>0</v>
      </c>
      <c r="AB434" s="172"/>
      <c r="AC434" s="172"/>
      <c r="AD434" s="172"/>
      <c r="AE434" s="172">
        <v>0</v>
      </c>
      <c r="AF434" s="172">
        <v>0</v>
      </c>
      <c r="AG434" s="172"/>
      <c r="AI434" s="168">
        <f>IFERROR(VLOOKUP(B434,[2]rptBudgetaryBudgetCrossOrganiza!$A$1:$M$744,4,FALSE),"0")</f>
        <v>0</v>
      </c>
      <c r="AJ434" s="168">
        <f>IFERROR(VLOOKUP(B434,[2]rptBudgetaryBudgetCrossOrganiza!$A$1:$M$744,6,FALSE),"0")</f>
        <v>0</v>
      </c>
      <c r="AK434" s="170">
        <v>0</v>
      </c>
      <c r="AL434" s="170">
        <f>IFERROR(VLOOKUP(B434,[3]rptBudgetaryBudgetCrossOrganiza!$A$11516:$O$12569,13,FALSE),"0")</f>
        <v>0</v>
      </c>
      <c r="AM434" s="170"/>
      <c r="AN434" s="170"/>
      <c r="AO434" s="170"/>
      <c r="AP434" s="170"/>
      <c r="AQ434" s="170">
        <f t="shared" si="73"/>
        <v>0</v>
      </c>
    </row>
    <row r="435" spans="1:43" x14ac:dyDescent="0.2">
      <c r="A435" s="141">
        <v>16</v>
      </c>
      <c r="B435" s="141" t="s">
        <v>644</v>
      </c>
      <c r="C435" s="148" t="str">
        <f t="shared" si="74"/>
        <v>40</v>
      </c>
      <c r="D435" s="148" t="str">
        <f t="shared" si="68"/>
        <v>85</v>
      </c>
      <c r="E435" s="148" t="str">
        <f t="shared" si="69"/>
        <v>015</v>
      </c>
      <c r="F435" s="141" t="str">
        <f t="shared" si="70"/>
        <v>6500.04</v>
      </c>
      <c r="G435" s="141" t="s">
        <v>122</v>
      </c>
      <c r="H435" s="163">
        <v>112440</v>
      </c>
      <c r="I435" s="163">
        <v>112440</v>
      </c>
      <c r="J435" s="163"/>
      <c r="K435" s="163"/>
      <c r="L435" s="163"/>
      <c r="M435" s="163">
        <v>112440</v>
      </c>
      <c r="N435" s="139">
        <v>112440</v>
      </c>
      <c r="O435" s="139"/>
      <c r="Q435" s="174">
        <v>143010</v>
      </c>
      <c r="R435" s="174">
        <v>143010</v>
      </c>
      <c r="S435" s="174"/>
      <c r="T435" s="174"/>
      <c r="U435" s="174"/>
      <c r="V435" s="174">
        <v>143010</v>
      </c>
      <c r="W435" s="140">
        <v>143010</v>
      </c>
      <c r="X435" s="140"/>
      <c r="Z435" s="172">
        <v>164610</v>
      </c>
      <c r="AA435" s="172">
        <v>164610</v>
      </c>
      <c r="AB435" s="172"/>
      <c r="AC435" s="172"/>
      <c r="AD435" s="172"/>
      <c r="AE435" s="172">
        <v>68587.5</v>
      </c>
      <c r="AF435" s="172">
        <v>68587.5</v>
      </c>
      <c r="AG435" s="172"/>
      <c r="AI435" s="168">
        <f>IFERROR(VLOOKUP(B435,[2]rptBudgetaryBudgetCrossOrganiza!$A$1:$M$744,4,FALSE),"0")</f>
        <v>164614</v>
      </c>
      <c r="AJ435" s="168">
        <f>IFERROR(VLOOKUP(B435,[2]rptBudgetaryBudgetCrossOrganiza!$A$1:$M$744,6,FALSE),"0")</f>
        <v>164614</v>
      </c>
      <c r="AK435" s="170"/>
      <c r="AL435" s="170">
        <f>IFERROR(VLOOKUP(B435,[3]rptBudgetaryBudgetCrossOrganiza!$A$11516:$O$12569,13,FALSE),"0")</f>
        <v>0</v>
      </c>
      <c r="AM435" s="170"/>
      <c r="AN435" s="170"/>
      <c r="AO435" s="170"/>
      <c r="AP435" s="170"/>
      <c r="AQ435" s="170">
        <f t="shared" si="73"/>
        <v>-164614</v>
      </c>
    </row>
    <row r="436" spans="1:43" x14ac:dyDescent="0.2">
      <c r="A436" s="141">
        <v>6</v>
      </c>
      <c r="B436" s="141" t="s">
        <v>645</v>
      </c>
      <c r="C436" s="148" t="str">
        <f t="shared" si="74"/>
        <v>40</v>
      </c>
      <c r="D436" s="148" t="str">
        <f t="shared" si="68"/>
        <v>85</v>
      </c>
      <c r="E436" s="148" t="str">
        <f t="shared" si="69"/>
        <v>015</v>
      </c>
      <c r="F436" s="141" t="str">
        <f t="shared" si="70"/>
        <v>6600.01</v>
      </c>
      <c r="G436" s="141" t="s">
        <v>164</v>
      </c>
      <c r="H436" s="163">
        <v>2500</v>
      </c>
      <c r="I436" s="163">
        <v>2500</v>
      </c>
      <c r="J436" s="163"/>
      <c r="K436" s="163"/>
      <c r="L436" s="163"/>
      <c r="M436" s="163">
        <v>398.91</v>
      </c>
      <c r="N436" s="139">
        <v>398.91</v>
      </c>
      <c r="O436" s="139"/>
      <c r="Q436" s="174">
        <v>1500</v>
      </c>
      <c r="R436" s="174">
        <v>1500</v>
      </c>
      <c r="S436" s="174"/>
      <c r="T436" s="174"/>
      <c r="U436" s="174"/>
      <c r="V436" s="174">
        <v>339.78</v>
      </c>
      <c r="W436" s="140">
        <v>339.78</v>
      </c>
      <c r="X436" s="140"/>
      <c r="Z436" s="172">
        <v>1500</v>
      </c>
      <c r="AA436" s="172">
        <v>1500</v>
      </c>
      <c r="AB436" s="172"/>
      <c r="AC436" s="172"/>
      <c r="AD436" s="172"/>
      <c r="AE436" s="172">
        <v>0</v>
      </c>
      <c r="AF436" s="172">
        <v>0</v>
      </c>
      <c r="AG436" s="172"/>
      <c r="AI436" s="168">
        <f>IFERROR(VLOOKUP(B436,[2]rptBudgetaryBudgetCrossOrganiza!$A$1:$M$744,4,FALSE),"0")</f>
        <v>1500</v>
      </c>
      <c r="AJ436" s="168">
        <f>IFERROR(VLOOKUP(B436,[2]rptBudgetaryBudgetCrossOrganiza!$A$1:$M$744,6,FALSE),"0")</f>
        <v>1500</v>
      </c>
      <c r="AK436" s="170">
        <v>1500</v>
      </c>
      <c r="AL436" s="170">
        <f>IFERROR(VLOOKUP(B436,[3]rptBudgetaryBudgetCrossOrganiza!$A$11516:$O$12569,13,FALSE),"0")</f>
        <v>0</v>
      </c>
      <c r="AM436" s="170"/>
      <c r="AN436" s="170"/>
      <c r="AO436" s="170"/>
      <c r="AP436" s="170"/>
      <c r="AQ436" s="170">
        <f t="shared" si="73"/>
        <v>-1500</v>
      </c>
    </row>
    <row r="437" spans="1:43" x14ac:dyDescent="0.2">
      <c r="A437" s="141">
        <v>6</v>
      </c>
      <c r="B437" s="141" t="s">
        <v>646</v>
      </c>
      <c r="C437" s="148" t="str">
        <f t="shared" si="74"/>
        <v>40</v>
      </c>
      <c r="D437" s="148" t="str">
        <f t="shared" si="68"/>
        <v>85</v>
      </c>
      <c r="E437" s="148" t="str">
        <f t="shared" si="69"/>
        <v>015</v>
      </c>
      <c r="F437" s="141" t="str">
        <f t="shared" si="70"/>
        <v>6600.03</v>
      </c>
      <c r="G437" s="141" t="s">
        <v>165</v>
      </c>
      <c r="H437" s="163">
        <v>750</v>
      </c>
      <c r="I437" s="163">
        <v>750</v>
      </c>
      <c r="J437" s="163"/>
      <c r="K437" s="163"/>
      <c r="L437" s="163"/>
      <c r="M437" s="163">
        <v>0</v>
      </c>
      <c r="N437" s="139">
        <v>0</v>
      </c>
      <c r="O437" s="139"/>
      <c r="Q437" s="174">
        <v>0</v>
      </c>
      <c r="R437" s="174">
        <v>0</v>
      </c>
      <c r="S437" s="174"/>
      <c r="T437" s="174"/>
      <c r="U437" s="174"/>
      <c r="V437" s="174">
        <v>0</v>
      </c>
      <c r="W437" s="140">
        <v>0</v>
      </c>
      <c r="X437" s="140"/>
      <c r="Z437" s="172">
        <v>0</v>
      </c>
      <c r="AA437" s="172">
        <v>0</v>
      </c>
      <c r="AB437" s="172"/>
      <c r="AC437" s="172"/>
      <c r="AD437" s="172"/>
      <c r="AE437" s="172">
        <v>0</v>
      </c>
      <c r="AF437" s="172">
        <v>0</v>
      </c>
      <c r="AG437" s="172"/>
      <c r="AI437" s="168">
        <f>IFERROR(VLOOKUP(B437,[2]rptBudgetaryBudgetCrossOrganiza!$A$1:$M$744,4,FALSE),"0")</f>
        <v>0</v>
      </c>
      <c r="AJ437" s="168">
        <f>IFERROR(VLOOKUP(B437,[2]rptBudgetaryBudgetCrossOrganiza!$A$1:$M$744,6,FALSE),"0")</f>
        <v>0</v>
      </c>
      <c r="AK437" s="170">
        <v>0</v>
      </c>
      <c r="AL437" s="170">
        <f>IFERROR(VLOOKUP(B437,[3]rptBudgetaryBudgetCrossOrganiza!$A$11516:$O$12569,13,FALSE),"0")</f>
        <v>0</v>
      </c>
      <c r="AM437" s="170"/>
      <c r="AN437" s="170"/>
      <c r="AO437" s="170"/>
      <c r="AP437" s="170"/>
      <c r="AQ437" s="170">
        <f t="shared" si="73"/>
        <v>0</v>
      </c>
    </row>
    <row r="438" spans="1:43" x14ac:dyDescent="0.2">
      <c r="A438" s="141">
        <v>6</v>
      </c>
      <c r="B438" s="141" t="s">
        <v>647</v>
      </c>
      <c r="C438" s="148" t="str">
        <f t="shared" si="74"/>
        <v>40</v>
      </c>
      <c r="D438" s="148" t="str">
        <f t="shared" si="68"/>
        <v>85</v>
      </c>
      <c r="E438" s="148" t="str">
        <f t="shared" si="69"/>
        <v>015</v>
      </c>
      <c r="F438" s="141" t="str">
        <f t="shared" si="70"/>
        <v>6600.04</v>
      </c>
      <c r="G438" s="141" t="s">
        <v>123</v>
      </c>
      <c r="H438" s="163">
        <v>8000</v>
      </c>
      <c r="I438" s="163">
        <v>8000</v>
      </c>
      <c r="J438" s="163"/>
      <c r="K438" s="163"/>
      <c r="L438" s="163"/>
      <c r="M438" s="163">
        <v>111</v>
      </c>
      <c r="N438" s="139">
        <v>111</v>
      </c>
      <c r="O438" s="139"/>
      <c r="Q438" s="174">
        <v>8000</v>
      </c>
      <c r="R438" s="174">
        <v>8000</v>
      </c>
      <c r="S438" s="174"/>
      <c r="T438" s="174"/>
      <c r="U438" s="174"/>
      <c r="V438" s="174">
        <v>2115</v>
      </c>
      <c r="W438" s="140">
        <v>2115</v>
      </c>
      <c r="X438" s="140"/>
      <c r="Z438" s="172">
        <v>5000</v>
      </c>
      <c r="AA438" s="172">
        <v>5000</v>
      </c>
      <c r="AB438" s="172"/>
      <c r="AC438" s="172"/>
      <c r="AD438" s="172"/>
      <c r="AE438" s="172">
        <v>1195.2</v>
      </c>
      <c r="AF438" s="172">
        <v>1195.2</v>
      </c>
      <c r="AG438" s="172"/>
      <c r="AI438" s="168">
        <f>IFERROR(VLOOKUP(B438,[2]rptBudgetaryBudgetCrossOrganiza!$A$1:$M$744,4,FALSE),"0")</f>
        <v>5000</v>
      </c>
      <c r="AJ438" s="168">
        <f>IFERROR(VLOOKUP(B438,[2]rptBudgetaryBudgetCrossOrganiza!$A$1:$M$744,6,FALSE),"0")</f>
        <v>5000</v>
      </c>
      <c r="AK438" s="170">
        <v>5000</v>
      </c>
      <c r="AL438" s="170">
        <f>IFERROR(VLOOKUP(B438,[3]rptBudgetaryBudgetCrossOrganiza!$A$11516:$O$12569,13,FALSE),"0")</f>
        <v>1195.2</v>
      </c>
      <c r="AM438" s="170"/>
      <c r="AN438" s="170"/>
      <c r="AO438" s="170"/>
      <c r="AP438" s="170"/>
      <c r="AQ438" s="170">
        <f t="shared" si="73"/>
        <v>-5000</v>
      </c>
    </row>
    <row r="439" spans="1:43" x14ac:dyDescent="0.2">
      <c r="A439" s="141">
        <v>6</v>
      </c>
      <c r="B439" s="141" t="s">
        <v>648</v>
      </c>
      <c r="C439" s="148" t="str">
        <f t="shared" si="74"/>
        <v>40</v>
      </c>
      <c r="D439" s="148" t="str">
        <f t="shared" si="68"/>
        <v>85</v>
      </c>
      <c r="E439" s="148" t="str">
        <f t="shared" si="69"/>
        <v>015</v>
      </c>
      <c r="F439" s="141" t="str">
        <f t="shared" si="70"/>
        <v>6600.06</v>
      </c>
      <c r="G439" s="141" t="s">
        <v>166</v>
      </c>
      <c r="H439" s="163">
        <v>40000</v>
      </c>
      <c r="I439" s="163">
        <v>40000</v>
      </c>
      <c r="J439" s="163"/>
      <c r="K439" s="163"/>
      <c r="L439" s="163"/>
      <c r="M439" s="163">
        <v>30000</v>
      </c>
      <c r="N439" s="139">
        <v>30000</v>
      </c>
      <c r="O439" s="139"/>
      <c r="Q439" s="174">
        <v>36000</v>
      </c>
      <c r="R439" s="174">
        <v>36000</v>
      </c>
      <c r="S439" s="174"/>
      <c r="T439" s="174"/>
      <c r="U439" s="174"/>
      <c r="V439" s="174">
        <v>35652.54</v>
      </c>
      <c r="W439" s="140">
        <v>35652.54</v>
      </c>
      <c r="X439" s="140"/>
      <c r="Z439" s="172">
        <v>40000</v>
      </c>
      <c r="AA439" s="172">
        <v>40000</v>
      </c>
      <c r="AB439" s="172"/>
      <c r="AC439" s="172"/>
      <c r="AD439" s="172"/>
      <c r="AE439" s="172">
        <v>42300</v>
      </c>
      <c r="AF439" s="172">
        <v>42300</v>
      </c>
      <c r="AG439" s="172"/>
      <c r="AI439" s="168">
        <f>IFERROR(VLOOKUP(B439,[2]rptBudgetaryBudgetCrossOrganiza!$A$1:$M$744,4,FALSE),"0")</f>
        <v>40000</v>
      </c>
      <c r="AJ439" s="168">
        <f>IFERROR(VLOOKUP(B439,[2]rptBudgetaryBudgetCrossOrganiza!$A$1:$M$744,6,FALSE),"0")</f>
        <v>43200</v>
      </c>
      <c r="AK439" s="170">
        <v>43200</v>
      </c>
      <c r="AL439" s="170">
        <f>IFERROR(VLOOKUP(B439,[3]rptBudgetaryBudgetCrossOrganiza!$A$11516:$O$12569,13,FALSE),"0")</f>
        <v>10500</v>
      </c>
      <c r="AM439" s="170"/>
      <c r="AN439" s="170"/>
      <c r="AO439" s="170"/>
      <c r="AP439" s="170"/>
      <c r="AQ439" s="170">
        <f t="shared" si="73"/>
        <v>-43200</v>
      </c>
    </row>
    <row r="440" spans="1:43" x14ac:dyDescent="0.2">
      <c r="A440" s="141">
        <v>6</v>
      </c>
      <c r="B440" s="141" t="s">
        <v>649</v>
      </c>
      <c r="C440" s="148" t="str">
        <f t="shared" si="74"/>
        <v>40</v>
      </c>
      <c r="D440" s="148" t="str">
        <f t="shared" ref="D440:D503" si="75">MID(B440,8,2)</f>
        <v>85</v>
      </c>
      <c r="E440" s="148" t="str">
        <f t="shared" ref="E440:E503" si="76">MID(B440,11,3)</f>
        <v>015</v>
      </c>
      <c r="F440" s="141" t="str">
        <f t="shared" ref="F440:F503" si="77">RIGHT(B440,7)</f>
        <v>6600.07</v>
      </c>
      <c r="G440" s="141" t="s">
        <v>124</v>
      </c>
      <c r="H440" s="163">
        <v>3280</v>
      </c>
      <c r="I440" s="163">
        <v>3280</v>
      </c>
      <c r="J440" s="163"/>
      <c r="K440" s="163"/>
      <c r="L440" s="163"/>
      <c r="M440" s="163">
        <v>45</v>
      </c>
      <c r="N440" s="139">
        <v>45</v>
      </c>
      <c r="O440" s="139"/>
      <c r="Q440" s="174">
        <v>500</v>
      </c>
      <c r="R440" s="174">
        <v>595</v>
      </c>
      <c r="S440" s="174"/>
      <c r="T440" s="174"/>
      <c r="U440" s="174"/>
      <c r="V440" s="174">
        <v>15.97</v>
      </c>
      <c r="W440" s="140">
        <v>15.97</v>
      </c>
      <c r="X440" s="140"/>
      <c r="Z440" s="172">
        <v>600</v>
      </c>
      <c r="AA440" s="172">
        <v>700</v>
      </c>
      <c r="AB440" s="172"/>
      <c r="AC440" s="172"/>
      <c r="AD440" s="172"/>
      <c r="AE440" s="172">
        <v>0</v>
      </c>
      <c r="AF440" s="172">
        <v>0</v>
      </c>
      <c r="AG440" s="172"/>
      <c r="AI440" s="168">
        <f>IFERROR(VLOOKUP(B440,[2]rptBudgetaryBudgetCrossOrganiza!$A$1:$M$744,4,FALSE),"0")</f>
        <v>600</v>
      </c>
      <c r="AJ440" s="168">
        <f>IFERROR(VLOOKUP(B440,[2]rptBudgetaryBudgetCrossOrganiza!$A$1:$M$744,6,FALSE),"0")</f>
        <v>600</v>
      </c>
      <c r="AK440" s="195">
        <v>0</v>
      </c>
      <c r="AL440" s="170">
        <f>IFERROR(VLOOKUP(B440,[3]rptBudgetaryBudgetCrossOrganiza!$A$11516:$O$12569,13,FALSE),"0")</f>
        <v>0</v>
      </c>
      <c r="AM440" s="170"/>
      <c r="AN440" s="170"/>
      <c r="AO440" s="170"/>
      <c r="AP440" s="170"/>
      <c r="AQ440" s="170">
        <f t="shared" si="73"/>
        <v>-600</v>
      </c>
    </row>
    <row r="441" spans="1:43" x14ac:dyDescent="0.2">
      <c r="A441" s="141">
        <v>6</v>
      </c>
      <c r="B441" s="141" t="s">
        <v>650</v>
      </c>
      <c r="C441" s="148" t="str">
        <f t="shared" si="74"/>
        <v>40</v>
      </c>
      <c r="D441" s="148" t="str">
        <f t="shared" si="75"/>
        <v>85</v>
      </c>
      <c r="E441" s="148" t="str">
        <f t="shared" si="76"/>
        <v>015</v>
      </c>
      <c r="F441" s="141" t="str">
        <f t="shared" si="77"/>
        <v>6600.16</v>
      </c>
      <c r="G441" s="141" t="s">
        <v>948</v>
      </c>
      <c r="H441" s="163">
        <v>12880</v>
      </c>
      <c r="I441" s="163">
        <v>12880</v>
      </c>
      <c r="J441" s="163"/>
      <c r="K441" s="163"/>
      <c r="L441" s="163"/>
      <c r="M441" s="163">
        <v>13260.07</v>
      </c>
      <c r="N441" s="139">
        <v>13260.07</v>
      </c>
      <c r="O441" s="139"/>
      <c r="Q441" s="174">
        <v>13280</v>
      </c>
      <c r="R441" s="174">
        <v>13280</v>
      </c>
      <c r="S441" s="174"/>
      <c r="T441" s="174"/>
      <c r="U441" s="174"/>
      <c r="V441" s="174">
        <v>13699.3</v>
      </c>
      <c r="W441" s="140">
        <v>13699.3</v>
      </c>
      <c r="X441" s="140"/>
      <c r="Z441" s="172">
        <v>14080</v>
      </c>
      <c r="AA441" s="172">
        <v>14080</v>
      </c>
      <c r="AB441" s="172"/>
      <c r="AC441" s="172"/>
      <c r="AD441" s="172"/>
      <c r="AE441" s="172">
        <v>18374.34</v>
      </c>
      <c r="AF441" s="172">
        <v>18374.34</v>
      </c>
      <c r="AG441" s="172"/>
      <c r="AI441" s="168">
        <f>IFERROR(VLOOKUP(B441,[2]rptBudgetaryBudgetCrossOrganiza!$A$1:$M$744,4,FALSE),"0")</f>
        <v>14080</v>
      </c>
      <c r="AJ441" s="168">
        <f>IFERROR(VLOOKUP(B441,[2]rptBudgetaryBudgetCrossOrganiza!$A$1:$M$744,6,FALSE),"0")</f>
        <v>14080</v>
      </c>
      <c r="AK441" s="170">
        <f>AJ441</f>
        <v>14080</v>
      </c>
      <c r="AL441" s="170">
        <f>IFERROR(VLOOKUP(B441,[3]rptBudgetaryBudgetCrossOrganiza!$A$11516:$O$12569,13,FALSE),"0")</f>
        <v>0</v>
      </c>
      <c r="AM441" s="170"/>
      <c r="AN441" s="170"/>
      <c r="AO441" s="170"/>
      <c r="AP441" s="170"/>
      <c r="AQ441" s="170">
        <f t="shared" si="73"/>
        <v>-14080</v>
      </c>
    </row>
    <row r="442" spans="1:43" x14ac:dyDescent="0.2">
      <c r="A442" s="141">
        <v>6</v>
      </c>
      <c r="B442" s="141" t="s">
        <v>651</v>
      </c>
      <c r="C442" s="148" t="str">
        <f t="shared" si="74"/>
        <v>40</v>
      </c>
      <c r="D442" s="148" t="str">
        <f t="shared" si="75"/>
        <v>85</v>
      </c>
      <c r="E442" s="148" t="str">
        <f t="shared" si="76"/>
        <v>015</v>
      </c>
      <c r="F442" s="141" t="str">
        <f t="shared" si="77"/>
        <v>6600.25</v>
      </c>
      <c r="G442" s="141" t="s">
        <v>167</v>
      </c>
      <c r="H442" s="163">
        <v>1083880</v>
      </c>
      <c r="I442" s="163">
        <v>1083880</v>
      </c>
      <c r="J442" s="163"/>
      <c r="K442" s="163"/>
      <c r="L442" s="163"/>
      <c r="M442" s="163">
        <v>1083880</v>
      </c>
      <c r="N442" s="139">
        <v>1083880</v>
      </c>
      <c r="O442" s="139"/>
      <c r="Q442" s="174">
        <v>971425</v>
      </c>
      <c r="R442" s="174">
        <v>971425</v>
      </c>
      <c r="S442" s="174"/>
      <c r="T442" s="174"/>
      <c r="U442" s="174"/>
      <c r="V442" s="174">
        <v>971425</v>
      </c>
      <c r="W442" s="140">
        <v>971425</v>
      </c>
      <c r="X442" s="140"/>
      <c r="Z442" s="172">
        <v>1201680</v>
      </c>
      <c r="AA442" s="172">
        <v>1201680</v>
      </c>
      <c r="AB442" s="172"/>
      <c r="AC442" s="172"/>
      <c r="AD442" s="172"/>
      <c r="AE442" s="172">
        <v>901260</v>
      </c>
      <c r="AF442" s="172">
        <v>901260</v>
      </c>
      <c r="AG442" s="172"/>
      <c r="AI442" s="168">
        <f>IFERROR(VLOOKUP(B442,[2]rptBudgetaryBudgetCrossOrganiza!$A$1:$M$744,4,FALSE),"0")</f>
        <v>1201680</v>
      </c>
      <c r="AJ442" s="168">
        <f>IFERROR(VLOOKUP(B442,[2]rptBudgetaryBudgetCrossOrganiza!$A$1:$M$744,6,FALSE),"0")</f>
        <v>1201680</v>
      </c>
      <c r="AK442" s="170">
        <f t="shared" ref="AK442:AK446" si="78">AJ442</f>
        <v>1201680</v>
      </c>
      <c r="AL442" s="170">
        <f>IFERROR(VLOOKUP(B442,[3]rptBudgetaryBudgetCrossOrganiza!$A$11516:$O$12569,13,FALSE),"0")</f>
        <v>0</v>
      </c>
      <c r="AM442" s="170"/>
      <c r="AN442" s="170"/>
      <c r="AO442" s="170"/>
      <c r="AP442" s="170"/>
      <c r="AQ442" s="170">
        <f t="shared" si="73"/>
        <v>-1201680</v>
      </c>
    </row>
    <row r="443" spans="1:43" x14ac:dyDescent="0.2">
      <c r="A443" s="141">
        <v>6</v>
      </c>
      <c r="B443" s="141" t="s">
        <v>652</v>
      </c>
      <c r="C443" s="148" t="str">
        <f t="shared" si="74"/>
        <v>40</v>
      </c>
      <c r="D443" s="148" t="str">
        <f t="shared" si="75"/>
        <v>85</v>
      </c>
      <c r="E443" s="148" t="str">
        <f t="shared" si="76"/>
        <v>015</v>
      </c>
      <c r="F443" s="141" t="str">
        <f t="shared" si="77"/>
        <v>6600.26</v>
      </c>
      <c r="G443" s="141" t="s">
        <v>181</v>
      </c>
      <c r="H443" s="163">
        <v>110520</v>
      </c>
      <c r="I443" s="163">
        <v>110520</v>
      </c>
      <c r="J443" s="163"/>
      <c r="K443" s="163"/>
      <c r="L443" s="163"/>
      <c r="M443" s="163">
        <v>110520</v>
      </c>
      <c r="N443" s="139">
        <v>110520</v>
      </c>
      <c r="O443" s="139"/>
      <c r="Q443" s="174">
        <v>113490</v>
      </c>
      <c r="R443" s="174">
        <v>113490</v>
      </c>
      <c r="S443" s="174"/>
      <c r="T443" s="174"/>
      <c r="U443" s="174"/>
      <c r="V443" s="174">
        <v>113490</v>
      </c>
      <c r="W443" s="140">
        <v>113490</v>
      </c>
      <c r="X443" s="140"/>
      <c r="Z443" s="172">
        <v>107280</v>
      </c>
      <c r="AA443" s="172">
        <v>107280</v>
      </c>
      <c r="AB443" s="172"/>
      <c r="AC443" s="172"/>
      <c r="AD443" s="172"/>
      <c r="AE443" s="172">
        <v>44700</v>
      </c>
      <c r="AF443" s="172">
        <v>44700</v>
      </c>
      <c r="AG443" s="172"/>
      <c r="AI443" s="168">
        <f>IFERROR(VLOOKUP(B443,[2]rptBudgetaryBudgetCrossOrganiza!$A$1:$M$744,4,FALSE),"0")</f>
        <v>107280</v>
      </c>
      <c r="AJ443" s="168">
        <f>IFERROR(VLOOKUP(B443,[2]rptBudgetaryBudgetCrossOrganiza!$A$1:$M$744,6,FALSE),"0")</f>
        <v>107280</v>
      </c>
      <c r="AK443" s="170">
        <f t="shared" si="78"/>
        <v>107280</v>
      </c>
      <c r="AL443" s="170">
        <f>IFERROR(VLOOKUP(B443,[3]rptBudgetaryBudgetCrossOrganiza!$A$11516:$O$12569,13,FALSE),"0")</f>
        <v>0</v>
      </c>
      <c r="AM443" s="170"/>
      <c r="AN443" s="170"/>
      <c r="AO443" s="170"/>
      <c r="AP443" s="170"/>
      <c r="AQ443" s="170">
        <f t="shared" si="73"/>
        <v>-107280</v>
      </c>
    </row>
    <row r="444" spans="1:43" x14ac:dyDescent="0.2">
      <c r="A444" s="141">
        <v>6</v>
      </c>
      <c r="B444" s="141" t="s">
        <v>653</v>
      </c>
      <c r="C444" s="148" t="str">
        <f t="shared" si="74"/>
        <v>40</v>
      </c>
      <c r="D444" s="148" t="str">
        <f t="shared" si="75"/>
        <v>85</v>
      </c>
      <c r="E444" s="148" t="str">
        <f t="shared" si="76"/>
        <v>015</v>
      </c>
      <c r="F444" s="141" t="str">
        <f t="shared" si="77"/>
        <v>6600.28</v>
      </c>
      <c r="G444" s="141" t="s">
        <v>125</v>
      </c>
      <c r="H444" s="163">
        <v>0</v>
      </c>
      <c r="I444" s="163">
        <v>0</v>
      </c>
      <c r="J444" s="163"/>
      <c r="K444" s="163"/>
      <c r="L444" s="163"/>
      <c r="M444" s="163">
        <v>0</v>
      </c>
      <c r="N444" s="139">
        <v>0</v>
      </c>
      <c r="O444" s="139"/>
      <c r="Q444" s="174">
        <v>0</v>
      </c>
      <c r="R444" s="174">
        <v>0</v>
      </c>
      <c r="S444" s="174"/>
      <c r="T444" s="174"/>
      <c r="U444" s="174"/>
      <c r="V444" s="174">
        <v>0</v>
      </c>
      <c r="W444" s="140">
        <v>0</v>
      </c>
      <c r="X444" s="140"/>
      <c r="Z444" s="172">
        <v>0</v>
      </c>
      <c r="AA444" s="172">
        <v>0</v>
      </c>
      <c r="AB444" s="172"/>
      <c r="AC444" s="172"/>
      <c r="AD444" s="172"/>
      <c r="AE444" s="172">
        <v>0</v>
      </c>
      <c r="AF444" s="172">
        <v>0</v>
      </c>
      <c r="AG444" s="172"/>
      <c r="AI444" s="168">
        <f>IFERROR(VLOOKUP(B444,[2]rptBudgetaryBudgetCrossOrganiza!$A$1:$M$744,4,FALSE),"0")</f>
        <v>0</v>
      </c>
      <c r="AJ444" s="168">
        <f>IFERROR(VLOOKUP(B444,[2]rptBudgetaryBudgetCrossOrganiza!$A$1:$M$744,6,FALSE),"0")</f>
        <v>0</v>
      </c>
      <c r="AK444" s="170">
        <f t="shared" si="78"/>
        <v>0</v>
      </c>
      <c r="AL444" s="170">
        <f>IFERROR(VLOOKUP(B444,[3]rptBudgetaryBudgetCrossOrganiza!$A$11516:$O$12569,13,FALSE),"0")</f>
        <v>0</v>
      </c>
      <c r="AM444" s="170"/>
      <c r="AN444" s="170"/>
      <c r="AO444" s="170"/>
      <c r="AP444" s="170"/>
      <c r="AQ444" s="170">
        <f t="shared" si="73"/>
        <v>0</v>
      </c>
    </row>
    <row r="445" spans="1:43" x14ac:dyDescent="0.2">
      <c r="A445" s="141">
        <v>6</v>
      </c>
      <c r="B445" s="141" t="s">
        <v>654</v>
      </c>
      <c r="C445" s="148" t="str">
        <f t="shared" si="74"/>
        <v>40</v>
      </c>
      <c r="D445" s="148" t="str">
        <f t="shared" si="75"/>
        <v>85</v>
      </c>
      <c r="E445" s="148" t="str">
        <f t="shared" si="76"/>
        <v>015</v>
      </c>
      <c r="F445" s="141" t="str">
        <f t="shared" si="77"/>
        <v>6600.32</v>
      </c>
      <c r="G445" s="141" t="s">
        <v>126</v>
      </c>
      <c r="H445" s="163">
        <v>0</v>
      </c>
      <c r="I445" s="163">
        <v>0</v>
      </c>
      <c r="J445" s="163"/>
      <c r="K445" s="163"/>
      <c r="L445" s="163"/>
      <c r="M445" s="163">
        <v>0</v>
      </c>
      <c r="N445" s="139">
        <v>0</v>
      </c>
      <c r="O445" s="139"/>
      <c r="Q445" s="174">
        <v>0</v>
      </c>
      <c r="R445" s="174">
        <v>0</v>
      </c>
      <c r="S445" s="174"/>
      <c r="T445" s="174"/>
      <c r="U445" s="174"/>
      <c r="V445" s="174">
        <v>0</v>
      </c>
      <c r="W445" s="140">
        <v>0</v>
      </c>
      <c r="X445" s="140"/>
      <c r="Z445" s="172">
        <v>127760</v>
      </c>
      <c r="AA445" s="172">
        <v>127760</v>
      </c>
      <c r="AB445" s="172"/>
      <c r="AC445" s="172"/>
      <c r="AD445" s="172"/>
      <c r="AE445" s="172">
        <v>53233.35</v>
      </c>
      <c r="AF445" s="172">
        <v>53233.35</v>
      </c>
      <c r="AG445" s="172"/>
      <c r="AI445" s="168">
        <f>IFERROR(VLOOKUP(B445,[2]rptBudgetaryBudgetCrossOrganiza!$A$1:$M$744,4,FALSE),"0")</f>
        <v>127760</v>
      </c>
      <c r="AJ445" s="168">
        <f>IFERROR(VLOOKUP(B445,[2]rptBudgetaryBudgetCrossOrganiza!$A$1:$M$744,6,FALSE),"0")</f>
        <v>127760</v>
      </c>
      <c r="AK445" s="170">
        <f t="shared" si="78"/>
        <v>127760</v>
      </c>
      <c r="AL445" s="170">
        <f>IFERROR(VLOOKUP(B445,[3]rptBudgetaryBudgetCrossOrganiza!$A$11516:$O$12569,13,FALSE),"0")</f>
        <v>0</v>
      </c>
      <c r="AM445" s="170"/>
      <c r="AN445" s="170"/>
      <c r="AO445" s="170"/>
      <c r="AP445" s="170"/>
      <c r="AQ445" s="170">
        <f t="shared" si="73"/>
        <v>-127760</v>
      </c>
    </row>
    <row r="446" spans="1:43" x14ac:dyDescent="0.2">
      <c r="A446" s="141">
        <v>6</v>
      </c>
      <c r="B446" s="141" t="s">
        <v>655</v>
      </c>
      <c r="C446" s="148" t="str">
        <f t="shared" si="74"/>
        <v>40</v>
      </c>
      <c r="D446" s="148" t="str">
        <f t="shared" si="75"/>
        <v>85</v>
      </c>
      <c r="E446" s="148" t="str">
        <f t="shared" si="76"/>
        <v>015</v>
      </c>
      <c r="F446" s="141" t="str">
        <f t="shared" si="77"/>
        <v>6600.36</v>
      </c>
      <c r="G446" s="141" t="s">
        <v>182</v>
      </c>
      <c r="H446" s="163">
        <v>96480</v>
      </c>
      <c r="I446" s="163">
        <v>96480</v>
      </c>
      <c r="J446" s="163"/>
      <c r="K446" s="163"/>
      <c r="L446" s="163"/>
      <c r="M446" s="163">
        <v>96480</v>
      </c>
      <c r="N446" s="139">
        <v>96480</v>
      </c>
      <c r="O446" s="139"/>
      <c r="Q446" s="174">
        <v>109630</v>
      </c>
      <c r="R446" s="174">
        <v>109630</v>
      </c>
      <c r="S446" s="174"/>
      <c r="T446" s="174"/>
      <c r="U446" s="174"/>
      <c r="V446" s="174">
        <v>109630</v>
      </c>
      <c r="W446" s="140">
        <v>109630</v>
      </c>
      <c r="X446" s="140"/>
      <c r="Z446" s="172">
        <v>106080</v>
      </c>
      <c r="AA446" s="172">
        <v>106080</v>
      </c>
      <c r="AB446" s="172"/>
      <c r="AC446" s="172"/>
      <c r="AD446" s="172"/>
      <c r="AE446" s="172">
        <v>44200</v>
      </c>
      <c r="AF446" s="172">
        <v>44200</v>
      </c>
      <c r="AG446" s="172"/>
      <c r="AI446" s="168">
        <f>IFERROR(VLOOKUP(B446,[2]rptBudgetaryBudgetCrossOrganiza!$A$1:$M$744,4,FALSE),"0")</f>
        <v>106080</v>
      </c>
      <c r="AJ446" s="168">
        <f>IFERROR(VLOOKUP(B446,[2]rptBudgetaryBudgetCrossOrganiza!$A$1:$M$744,6,FALSE),"0")</f>
        <v>106080</v>
      </c>
      <c r="AK446" s="170">
        <f t="shared" si="78"/>
        <v>106080</v>
      </c>
      <c r="AL446" s="170">
        <f>IFERROR(VLOOKUP(B446,[3]rptBudgetaryBudgetCrossOrganiza!$A$11516:$O$12569,13,FALSE),"0")</f>
        <v>0</v>
      </c>
      <c r="AM446" s="170"/>
      <c r="AN446" s="170"/>
      <c r="AO446" s="170"/>
      <c r="AP446" s="170"/>
      <c r="AQ446" s="170">
        <f t="shared" si="73"/>
        <v>-106080</v>
      </c>
    </row>
    <row r="447" spans="1:43" x14ac:dyDescent="0.2">
      <c r="A447" s="141">
        <v>99</v>
      </c>
      <c r="B447" s="141" t="s">
        <v>656</v>
      </c>
      <c r="C447" s="148" t="str">
        <f t="shared" si="74"/>
        <v>40</v>
      </c>
      <c r="D447" s="148" t="str">
        <f t="shared" si="75"/>
        <v>85</v>
      </c>
      <c r="E447" s="148" t="str">
        <f t="shared" si="76"/>
        <v>015</v>
      </c>
      <c r="F447" s="141" t="str">
        <f t="shared" si="77"/>
        <v>6700.99</v>
      </c>
      <c r="G447" s="141" t="s">
        <v>168</v>
      </c>
      <c r="H447" s="163" t="s">
        <v>1127</v>
      </c>
      <c r="I447" s="163" t="s">
        <v>1127</v>
      </c>
      <c r="J447" s="163"/>
      <c r="K447" s="163"/>
      <c r="L447" s="163"/>
      <c r="M447" s="163" t="s">
        <v>1127</v>
      </c>
      <c r="N447" s="139" t="s">
        <v>1127</v>
      </c>
      <c r="O447" s="139"/>
      <c r="Q447" s="174" t="s">
        <v>1127</v>
      </c>
      <c r="R447" s="174" t="s">
        <v>1127</v>
      </c>
      <c r="S447" s="174"/>
      <c r="T447" s="174"/>
      <c r="U447" s="174"/>
      <c r="V447" s="174" t="s">
        <v>1127</v>
      </c>
      <c r="W447" s="140" t="s">
        <v>1127</v>
      </c>
      <c r="X447" s="140"/>
      <c r="Z447" s="172">
        <v>0</v>
      </c>
      <c r="AA447" s="172">
        <v>0</v>
      </c>
      <c r="AB447" s="172"/>
      <c r="AC447" s="172"/>
      <c r="AD447" s="172"/>
      <c r="AE447" s="172">
        <v>0</v>
      </c>
      <c r="AF447" s="172">
        <v>0</v>
      </c>
      <c r="AG447" s="172"/>
      <c r="AI447" s="168">
        <f>IFERROR(VLOOKUP(B447,[2]rptBudgetaryBudgetCrossOrganiza!$A$1:$M$744,4,FALSE),"0")</f>
        <v>0</v>
      </c>
      <c r="AJ447" s="168">
        <f>IFERROR(VLOOKUP(B447,[2]rptBudgetaryBudgetCrossOrganiza!$A$1:$M$744,6,FALSE),"0")</f>
        <v>0</v>
      </c>
      <c r="AK447" s="170" t="s">
        <v>965</v>
      </c>
      <c r="AL447" s="170">
        <f>IFERROR(VLOOKUP(B447,[3]rptBudgetaryBudgetCrossOrganiza!$A$11516:$O$12569,13,FALSE),"0")</f>
        <v>0</v>
      </c>
      <c r="AM447" s="170"/>
      <c r="AN447" s="170"/>
      <c r="AO447" s="170"/>
      <c r="AP447" s="170"/>
      <c r="AQ447" s="170">
        <f t="shared" si="73"/>
        <v>0</v>
      </c>
    </row>
    <row r="448" spans="1:43" x14ac:dyDescent="0.2">
      <c r="A448" s="141">
        <v>7</v>
      </c>
      <c r="B448" s="141" t="s">
        <v>657</v>
      </c>
      <c r="C448" s="148" t="str">
        <f t="shared" si="74"/>
        <v>40</v>
      </c>
      <c r="D448" s="148" t="str">
        <f t="shared" si="75"/>
        <v>85</v>
      </c>
      <c r="E448" s="148" t="str">
        <f t="shared" si="76"/>
        <v>015</v>
      </c>
      <c r="F448" s="141" t="str">
        <f t="shared" si="77"/>
        <v>7000.03</v>
      </c>
      <c r="G448" s="141" t="s">
        <v>82</v>
      </c>
      <c r="H448" s="163">
        <v>0</v>
      </c>
      <c r="I448" s="163">
        <v>1440</v>
      </c>
      <c r="J448" s="163"/>
      <c r="K448" s="163"/>
      <c r="L448" s="163"/>
      <c r="M448" s="163">
        <v>0</v>
      </c>
      <c r="N448" s="139">
        <v>0</v>
      </c>
      <c r="O448" s="139"/>
      <c r="Q448" s="174">
        <v>0</v>
      </c>
      <c r="R448" s="174">
        <v>1440</v>
      </c>
      <c r="S448" s="174"/>
      <c r="T448" s="174"/>
      <c r="U448" s="174"/>
      <c r="V448" s="174">
        <v>0</v>
      </c>
      <c r="W448" s="140">
        <v>0</v>
      </c>
      <c r="X448" s="140"/>
      <c r="Z448" s="172">
        <v>0</v>
      </c>
      <c r="AA448" s="172">
        <v>0</v>
      </c>
      <c r="AB448" s="172"/>
      <c r="AC448" s="172"/>
      <c r="AD448" s="172"/>
      <c r="AE448" s="172">
        <v>0</v>
      </c>
      <c r="AF448" s="172">
        <v>0</v>
      </c>
      <c r="AG448" s="172"/>
      <c r="AI448" s="168">
        <f>IFERROR(VLOOKUP(B448,[2]rptBudgetaryBudgetCrossOrganiza!$A$1:$M$744,4,FALSE),"0")</f>
        <v>0</v>
      </c>
      <c r="AJ448" s="168">
        <f>IFERROR(VLOOKUP(B448,[2]rptBudgetaryBudgetCrossOrganiza!$A$1:$M$744,6,FALSE),"0")</f>
        <v>0</v>
      </c>
      <c r="AK448" s="170">
        <f>AJ448</f>
        <v>0</v>
      </c>
      <c r="AL448" s="170">
        <f>IFERROR(VLOOKUP(B448,[3]rptBudgetaryBudgetCrossOrganiza!$A$11516:$O$12569,13,FALSE),"0")</f>
        <v>0</v>
      </c>
      <c r="AM448" s="170"/>
      <c r="AN448" s="170"/>
      <c r="AO448" s="170"/>
      <c r="AP448" s="170"/>
      <c r="AQ448" s="170">
        <f t="shared" si="73"/>
        <v>0</v>
      </c>
    </row>
    <row r="449" spans="1:43" x14ac:dyDescent="0.2">
      <c r="A449" s="141">
        <v>7</v>
      </c>
      <c r="B449" s="141" t="s">
        <v>658</v>
      </c>
      <c r="C449" s="148" t="str">
        <f t="shared" si="74"/>
        <v>40</v>
      </c>
      <c r="D449" s="148" t="str">
        <f t="shared" si="75"/>
        <v>85</v>
      </c>
      <c r="E449" s="148" t="str">
        <f t="shared" si="76"/>
        <v>015</v>
      </c>
      <c r="F449" s="141" t="str">
        <f t="shared" si="77"/>
        <v>7000.99</v>
      </c>
      <c r="G449" s="141" t="s">
        <v>83</v>
      </c>
      <c r="H449" s="163">
        <v>1440</v>
      </c>
      <c r="I449" s="163">
        <v>0</v>
      </c>
      <c r="J449" s="163"/>
      <c r="K449" s="163"/>
      <c r="L449" s="163"/>
      <c r="M449" s="163">
        <v>0</v>
      </c>
      <c r="N449" s="139">
        <v>0</v>
      </c>
      <c r="O449" s="139"/>
      <c r="Q449" s="174">
        <v>0</v>
      </c>
      <c r="R449" s="174">
        <v>0</v>
      </c>
      <c r="S449" s="174"/>
      <c r="T449" s="174"/>
      <c r="U449" s="174"/>
      <c r="V449" s="174">
        <v>0</v>
      </c>
      <c r="W449" s="140">
        <v>0</v>
      </c>
      <c r="X449" s="140"/>
      <c r="Z449" s="172">
        <v>0</v>
      </c>
      <c r="AA449" s="172">
        <v>0</v>
      </c>
      <c r="AB449" s="172"/>
      <c r="AC449" s="172"/>
      <c r="AD449" s="172"/>
      <c r="AE449" s="172">
        <v>0</v>
      </c>
      <c r="AF449" s="172">
        <v>0</v>
      </c>
      <c r="AG449" s="172"/>
      <c r="AI449" s="168">
        <f>IFERROR(VLOOKUP(B449,[2]rptBudgetaryBudgetCrossOrganiza!$A$1:$M$744,4,FALSE),"0")</f>
        <v>610000</v>
      </c>
      <c r="AJ449" s="168">
        <f>IFERROR(VLOOKUP(B449,[2]rptBudgetaryBudgetCrossOrganiza!$A$1:$M$744,6,FALSE),"0")</f>
        <v>610000</v>
      </c>
      <c r="AK449" s="170">
        <v>610000</v>
      </c>
      <c r="AL449" s="170">
        <f>IFERROR(VLOOKUP(B449,[3]rptBudgetaryBudgetCrossOrganiza!$A$11516:$O$12569,13,FALSE),"0")</f>
        <v>0</v>
      </c>
      <c r="AM449" s="170"/>
      <c r="AN449" s="170"/>
      <c r="AO449" s="170"/>
      <c r="AP449" s="170"/>
      <c r="AQ449" s="170">
        <f t="shared" si="73"/>
        <v>-610000</v>
      </c>
    </row>
    <row r="450" spans="1:43" x14ac:dyDescent="0.2">
      <c r="A450" s="141">
        <v>99</v>
      </c>
      <c r="B450" s="141" t="s">
        <v>659</v>
      </c>
      <c r="C450" s="148" t="str">
        <f t="shared" si="74"/>
        <v>40</v>
      </c>
      <c r="D450" s="148" t="str">
        <f t="shared" si="75"/>
        <v>85</v>
      </c>
      <c r="E450" s="148" t="str">
        <f t="shared" si="76"/>
        <v>015</v>
      </c>
      <c r="F450" s="141" t="str">
        <f t="shared" si="77"/>
        <v>9887.01</v>
      </c>
      <c r="G450" s="141" t="s">
        <v>949</v>
      </c>
      <c r="H450" s="163">
        <v>0</v>
      </c>
      <c r="I450" s="163">
        <v>0</v>
      </c>
      <c r="J450" s="163"/>
      <c r="K450" s="163"/>
      <c r="L450" s="163"/>
      <c r="M450" s="163">
        <v>19142.96</v>
      </c>
      <c r="N450" s="139">
        <v>19142.96</v>
      </c>
      <c r="O450" s="139"/>
      <c r="Q450" s="174">
        <v>0</v>
      </c>
      <c r="R450" s="174">
        <v>0</v>
      </c>
      <c r="S450" s="174"/>
      <c r="T450" s="174"/>
      <c r="U450" s="174"/>
      <c r="V450" s="174">
        <v>19897.2</v>
      </c>
      <c r="W450" s="140">
        <v>19897.2</v>
      </c>
      <c r="X450" s="140"/>
      <c r="Z450" s="172">
        <v>0</v>
      </c>
      <c r="AA450" s="172">
        <v>0</v>
      </c>
      <c r="AB450" s="172"/>
      <c r="AC450" s="172"/>
      <c r="AD450" s="172"/>
      <c r="AE450" s="172">
        <v>0</v>
      </c>
      <c r="AF450" s="172">
        <v>0</v>
      </c>
      <c r="AG450" s="172"/>
      <c r="AI450" s="168">
        <f>IFERROR(VLOOKUP(B450,[2]rptBudgetaryBudgetCrossOrganiza!$A$1:$M$744,4,FALSE),"0")</f>
        <v>0</v>
      </c>
      <c r="AJ450" s="168">
        <f>IFERROR(VLOOKUP(B450,[2]rptBudgetaryBudgetCrossOrganiza!$A$1:$M$744,6,FALSE),"0")</f>
        <v>0</v>
      </c>
      <c r="AK450" s="170"/>
      <c r="AL450" s="170">
        <f>IFERROR(VLOOKUP(B450,[3]rptBudgetaryBudgetCrossOrganiza!$A$11516:$O$12569,13,FALSE),"0")</f>
        <v>0</v>
      </c>
      <c r="AM450" s="170"/>
      <c r="AN450" s="170"/>
      <c r="AO450" s="170"/>
      <c r="AP450" s="170"/>
      <c r="AQ450" s="170">
        <f t="shared" si="73"/>
        <v>0</v>
      </c>
    </row>
    <row r="451" spans="1:43" x14ac:dyDescent="0.2">
      <c r="A451" s="141">
        <v>99</v>
      </c>
      <c r="B451" s="141" t="s">
        <v>660</v>
      </c>
      <c r="C451" s="148" t="str">
        <f t="shared" si="74"/>
        <v>40</v>
      </c>
      <c r="D451" s="148" t="str">
        <f t="shared" si="75"/>
        <v>85</v>
      </c>
      <c r="E451" s="148" t="str">
        <f t="shared" si="76"/>
        <v>015</v>
      </c>
      <c r="F451" s="141" t="str">
        <f t="shared" si="77"/>
        <v>9887.02</v>
      </c>
      <c r="G451" s="141" t="s">
        <v>950</v>
      </c>
      <c r="H451" s="163">
        <v>0</v>
      </c>
      <c r="I451" s="163">
        <v>0</v>
      </c>
      <c r="J451" s="163"/>
      <c r="K451" s="163"/>
      <c r="L451" s="163"/>
      <c r="M451" s="163">
        <v>-2362.75</v>
      </c>
      <c r="N451" s="139">
        <v>-2362.75</v>
      </c>
      <c r="O451" s="139"/>
      <c r="Q451" s="174">
        <v>0</v>
      </c>
      <c r="R451" s="174">
        <v>0</v>
      </c>
      <c r="S451" s="174"/>
      <c r="T451" s="174"/>
      <c r="U451" s="174"/>
      <c r="V451" s="174">
        <v>3358.82</v>
      </c>
      <c r="W451" s="140">
        <v>3358.82</v>
      </c>
      <c r="X451" s="140"/>
      <c r="Z451" s="172">
        <v>0</v>
      </c>
      <c r="AA451" s="172">
        <v>0</v>
      </c>
      <c r="AB451" s="172"/>
      <c r="AC451" s="172"/>
      <c r="AD451" s="172"/>
      <c r="AE451" s="172">
        <v>0</v>
      </c>
      <c r="AF451" s="172">
        <v>0</v>
      </c>
      <c r="AG451" s="172"/>
      <c r="AI451" s="168">
        <f>IFERROR(VLOOKUP(B451,[2]rptBudgetaryBudgetCrossOrganiza!$A$1:$M$744,4,FALSE),"0")</f>
        <v>0</v>
      </c>
      <c r="AJ451" s="168">
        <f>IFERROR(VLOOKUP(B451,[2]rptBudgetaryBudgetCrossOrganiza!$A$1:$M$744,6,FALSE),"0")</f>
        <v>0</v>
      </c>
      <c r="AK451" s="170"/>
      <c r="AL451" s="170">
        <f>IFERROR(VLOOKUP(B451,[3]rptBudgetaryBudgetCrossOrganiza!$A$11516:$O$12569,13,FALSE),"0")</f>
        <v>0</v>
      </c>
      <c r="AM451" s="170"/>
      <c r="AN451" s="170"/>
      <c r="AO451" s="170"/>
      <c r="AP451" s="170"/>
      <c r="AQ451" s="170">
        <f t="shared" si="73"/>
        <v>0</v>
      </c>
    </row>
    <row r="452" spans="1:43" x14ac:dyDescent="0.2">
      <c r="A452" s="190">
        <v>4</v>
      </c>
      <c r="B452" s="141" t="s">
        <v>661</v>
      </c>
      <c r="C452" s="148" t="str">
        <f t="shared" si="74"/>
        <v>40</v>
      </c>
      <c r="D452" s="148" t="str">
        <f t="shared" si="75"/>
        <v>85</v>
      </c>
      <c r="E452" s="148" t="str">
        <f t="shared" si="76"/>
        <v>560</v>
      </c>
      <c r="F452" s="141" t="str">
        <f t="shared" si="77"/>
        <v>5000.01</v>
      </c>
      <c r="G452" s="141" t="s">
        <v>84</v>
      </c>
      <c r="H452" s="163">
        <v>280295</v>
      </c>
      <c r="I452" s="163">
        <v>280295</v>
      </c>
      <c r="J452" s="163"/>
      <c r="K452" s="163"/>
      <c r="L452" s="163"/>
      <c r="M452" s="163">
        <v>239040.07</v>
      </c>
      <c r="N452" s="139">
        <v>239040.07</v>
      </c>
      <c r="O452" s="139"/>
      <c r="Q452" s="174">
        <v>290680</v>
      </c>
      <c r="R452" s="174">
        <v>290680</v>
      </c>
      <c r="S452" s="174"/>
      <c r="T452" s="174"/>
      <c r="U452" s="174"/>
      <c r="V452" s="174">
        <v>260868.23</v>
      </c>
      <c r="W452" s="140">
        <v>260868.23</v>
      </c>
      <c r="X452" s="140"/>
      <c r="Z452" s="172">
        <v>285715</v>
      </c>
      <c r="AA452" s="172">
        <v>300610</v>
      </c>
      <c r="AB452" s="172"/>
      <c r="AC452" s="172"/>
      <c r="AD452" s="172"/>
      <c r="AE452" s="172">
        <v>299816.11</v>
      </c>
      <c r="AF452" s="172">
        <v>299816.11</v>
      </c>
      <c r="AG452" s="172"/>
      <c r="AI452" s="168">
        <f>IFERROR(VLOOKUP(B452,[2]rptBudgetaryBudgetCrossOrganiza!$A$1:$M$744,4,FALSE),"0")</f>
        <v>294287</v>
      </c>
      <c r="AJ452" s="168">
        <f>IFERROR(VLOOKUP(B452,[2]rptBudgetaryBudgetCrossOrganiza!$A$1:$M$744,6,FALSE),"0")</f>
        <v>294287</v>
      </c>
      <c r="AK452" s="170">
        <f>AJ452</f>
        <v>294287</v>
      </c>
      <c r="AL452" s="170">
        <f>IFERROR(VLOOKUP(B452,[3]rptBudgetaryBudgetCrossOrganiza!$A$11516:$O$12569,13,FALSE),"0")</f>
        <v>81856.320000000007</v>
      </c>
      <c r="AM452" s="170"/>
      <c r="AN452" s="170"/>
      <c r="AO452" s="170"/>
      <c r="AP452" s="170"/>
      <c r="AQ452" s="170">
        <f t="shared" si="73"/>
        <v>-294287</v>
      </c>
    </row>
    <row r="453" spans="1:43" x14ac:dyDescent="0.2">
      <c r="A453" s="190">
        <v>4</v>
      </c>
      <c r="B453" s="141" t="s">
        <v>662</v>
      </c>
      <c r="C453" s="148" t="str">
        <f t="shared" si="74"/>
        <v>40</v>
      </c>
      <c r="D453" s="148" t="str">
        <f t="shared" si="75"/>
        <v>85</v>
      </c>
      <c r="E453" s="148" t="str">
        <f t="shared" si="76"/>
        <v>560</v>
      </c>
      <c r="F453" s="141" t="str">
        <f t="shared" si="77"/>
        <v>5000.02</v>
      </c>
      <c r="G453" s="141" t="s">
        <v>85</v>
      </c>
      <c r="H453" s="163">
        <v>36000</v>
      </c>
      <c r="I453" s="163">
        <v>36000</v>
      </c>
      <c r="J453" s="163"/>
      <c r="K453" s="163"/>
      <c r="L453" s="163"/>
      <c r="M453" s="163">
        <v>0</v>
      </c>
      <c r="N453" s="139">
        <v>0</v>
      </c>
      <c r="O453" s="139"/>
      <c r="Q453" s="174">
        <v>27000</v>
      </c>
      <c r="R453" s="174">
        <v>27000</v>
      </c>
      <c r="S453" s="174"/>
      <c r="T453" s="174"/>
      <c r="U453" s="174"/>
      <c r="V453" s="174">
        <v>0</v>
      </c>
      <c r="W453" s="140">
        <v>0</v>
      </c>
      <c r="X453" s="140"/>
      <c r="Z453" s="172">
        <v>15000</v>
      </c>
      <c r="AA453" s="172">
        <v>15000</v>
      </c>
      <c r="AB453" s="172"/>
      <c r="AC453" s="172"/>
      <c r="AD453" s="172"/>
      <c r="AE453" s="172">
        <v>0</v>
      </c>
      <c r="AF453" s="172">
        <v>0</v>
      </c>
      <c r="AG453" s="172"/>
      <c r="AI453" s="168">
        <f>IFERROR(VLOOKUP(B453,[2]rptBudgetaryBudgetCrossOrganiza!$A$1:$M$744,4,FALSE),"0")</f>
        <v>15000</v>
      </c>
      <c r="AJ453" s="168">
        <f>IFERROR(VLOOKUP(B453,[2]rptBudgetaryBudgetCrossOrganiza!$A$1:$M$744,6,FALSE),"0")</f>
        <v>15000</v>
      </c>
      <c r="AK453" s="170">
        <f t="shared" ref="AK453:AK477" si="79">AJ453</f>
        <v>15000</v>
      </c>
      <c r="AL453" s="170">
        <f>IFERROR(VLOOKUP(B453,[3]rptBudgetaryBudgetCrossOrganiza!$A$11516:$O$12569,13,FALSE),"0")</f>
        <v>0</v>
      </c>
      <c r="AM453" s="170"/>
      <c r="AN453" s="170"/>
      <c r="AO453" s="170"/>
      <c r="AP453" s="170"/>
      <c r="AQ453" s="170">
        <f t="shared" si="73"/>
        <v>-15000</v>
      </c>
    </row>
    <row r="454" spans="1:43" x14ac:dyDescent="0.2">
      <c r="A454" s="190">
        <v>4</v>
      </c>
      <c r="B454" s="141" t="s">
        <v>663</v>
      </c>
      <c r="C454" s="148" t="str">
        <f t="shared" si="74"/>
        <v>40</v>
      </c>
      <c r="D454" s="148" t="str">
        <f t="shared" si="75"/>
        <v>85</v>
      </c>
      <c r="E454" s="148" t="str">
        <f t="shared" si="76"/>
        <v>560</v>
      </c>
      <c r="F454" s="141" t="str">
        <f t="shared" si="77"/>
        <v>5000.03</v>
      </c>
      <c r="G454" s="141" t="s">
        <v>86</v>
      </c>
      <c r="H454" s="163">
        <v>9000</v>
      </c>
      <c r="I454" s="163">
        <v>9000</v>
      </c>
      <c r="J454" s="163"/>
      <c r="K454" s="163"/>
      <c r="L454" s="163"/>
      <c r="M454" s="163">
        <v>7413.91</v>
      </c>
      <c r="N454" s="139">
        <v>7413.91</v>
      </c>
      <c r="O454" s="139"/>
      <c r="Q454" s="174">
        <v>9000</v>
      </c>
      <c r="R454" s="174">
        <v>9000</v>
      </c>
      <c r="S454" s="174"/>
      <c r="T454" s="174"/>
      <c r="U454" s="174"/>
      <c r="V454" s="174">
        <v>6655.29</v>
      </c>
      <c r="W454" s="140">
        <v>6655.29</v>
      </c>
      <c r="X454" s="140"/>
      <c r="Z454" s="172">
        <v>9000</v>
      </c>
      <c r="AA454" s="172">
        <v>9000</v>
      </c>
      <c r="AB454" s="172"/>
      <c r="AC454" s="172"/>
      <c r="AD454" s="172"/>
      <c r="AE454" s="172">
        <v>8496.8799999999992</v>
      </c>
      <c r="AF454" s="172">
        <v>8496.8799999999992</v>
      </c>
      <c r="AG454" s="172"/>
      <c r="AI454" s="168">
        <f>IFERROR(VLOOKUP(B454,[2]rptBudgetaryBudgetCrossOrganiza!$A$1:$M$744,4,FALSE),"0")</f>
        <v>9027</v>
      </c>
      <c r="AJ454" s="168">
        <f>IFERROR(VLOOKUP(B454,[2]rptBudgetaryBudgetCrossOrganiza!$A$1:$M$744,6,FALSE),"0")</f>
        <v>9027</v>
      </c>
      <c r="AK454" s="170">
        <f t="shared" si="79"/>
        <v>9027</v>
      </c>
      <c r="AL454" s="170">
        <f>IFERROR(VLOOKUP(B454,[3]rptBudgetaryBudgetCrossOrganiza!$A$11516:$O$12569,13,FALSE),"0")</f>
        <v>2646.41</v>
      </c>
      <c r="AM454" s="170"/>
      <c r="AN454" s="170"/>
      <c r="AO454" s="170"/>
      <c r="AP454" s="170"/>
      <c r="AQ454" s="170">
        <f t="shared" si="73"/>
        <v>-9027</v>
      </c>
    </row>
    <row r="455" spans="1:43" x14ac:dyDescent="0.2">
      <c r="A455" s="190">
        <v>4</v>
      </c>
      <c r="B455" s="141" t="s">
        <v>664</v>
      </c>
      <c r="C455" s="148" t="str">
        <f t="shared" si="74"/>
        <v>40</v>
      </c>
      <c r="D455" s="148" t="str">
        <f t="shared" si="75"/>
        <v>85</v>
      </c>
      <c r="E455" s="148" t="str">
        <f t="shared" si="76"/>
        <v>560</v>
      </c>
      <c r="F455" s="141" t="str">
        <f t="shared" si="77"/>
        <v>5000.04</v>
      </c>
      <c r="G455" s="141" t="s">
        <v>87</v>
      </c>
      <c r="H455" s="163">
        <v>250</v>
      </c>
      <c r="I455" s="163">
        <v>250</v>
      </c>
      <c r="J455" s="163"/>
      <c r="K455" s="163"/>
      <c r="L455" s="163"/>
      <c r="M455" s="163">
        <v>67.959999999999994</v>
      </c>
      <c r="N455" s="139">
        <v>67.959999999999994</v>
      </c>
      <c r="O455" s="139"/>
      <c r="Q455" s="174">
        <v>250</v>
      </c>
      <c r="R455" s="174">
        <v>250</v>
      </c>
      <c r="S455" s="174"/>
      <c r="T455" s="174"/>
      <c r="U455" s="174"/>
      <c r="V455" s="174">
        <v>0</v>
      </c>
      <c r="W455" s="140">
        <v>0</v>
      </c>
      <c r="X455" s="140"/>
      <c r="Z455" s="172">
        <v>250</v>
      </c>
      <c r="AA455" s="172">
        <v>250</v>
      </c>
      <c r="AB455" s="172"/>
      <c r="AC455" s="172"/>
      <c r="AD455" s="172"/>
      <c r="AE455" s="172">
        <v>18.39</v>
      </c>
      <c r="AF455" s="172">
        <v>18.39</v>
      </c>
      <c r="AG455" s="172"/>
      <c r="AI455" s="168">
        <f>IFERROR(VLOOKUP(B455,[2]rptBudgetaryBudgetCrossOrganiza!$A$1:$M$744,4,FALSE),"0")</f>
        <v>250</v>
      </c>
      <c r="AJ455" s="168">
        <f>IFERROR(VLOOKUP(B455,[2]rptBudgetaryBudgetCrossOrganiza!$A$1:$M$744,6,FALSE),"0")</f>
        <v>250</v>
      </c>
      <c r="AK455" s="170">
        <f t="shared" si="79"/>
        <v>250</v>
      </c>
      <c r="AL455" s="170">
        <f>IFERROR(VLOOKUP(B455,[3]rptBudgetaryBudgetCrossOrganiza!$A$11516:$O$12569,13,FALSE),"0")</f>
        <v>111.18</v>
      </c>
      <c r="AM455" s="170"/>
      <c r="AN455" s="170"/>
      <c r="AO455" s="170"/>
      <c r="AP455" s="170"/>
      <c r="AQ455" s="170">
        <f t="shared" si="73"/>
        <v>-250</v>
      </c>
    </row>
    <row r="456" spans="1:43" x14ac:dyDescent="0.2">
      <c r="A456" s="190">
        <v>4</v>
      </c>
      <c r="B456" s="141" t="s">
        <v>665</v>
      </c>
      <c r="C456" s="148" t="str">
        <f t="shared" si="74"/>
        <v>40</v>
      </c>
      <c r="D456" s="148" t="str">
        <f t="shared" si="75"/>
        <v>85</v>
      </c>
      <c r="E456" s="148" t="str">
        <f t="shared" si="76"/>
        <v>560</v>
      </c>
      <c r="F456" s="141" t="str">
        <f t="shared" si="77"/>
        <v>5000.06</v>
      </c>
      <c r="G456" s="141" t="s">
        <v>89</v>
      </c>
      <c r="H456" s="163">
        <v>0</v>
      </c>
      <c r="I456" s="163">
        <v>0</v>
      </c>
      <c r="J456" s="163"/>
      <c r="K456" s="163"/>
      <c r="L456" s="163"/>
      <c r="M456" s="163">
        <v>0</v>
      </c>
      <c r="N456" s="139">
        <v>0</v>
      </c>
      <c r="O456" s="139"/>
      <c r="Q456" s="174">
        <v>0</v>
      </c>
      <c r="R456" s="174">
        <v>0</v>
      </c>
      <c r="S456" s="174"/>
      <c r="T456" s="174"/>
      <c r="U456" s="174"/>
      <c r="V456" s="174">
        <v>0</v>
      </c>
      <c r="W456" s="140">
        <v>0</v>
      </c>
      <c r="X456" s="140"/>
      <c r="Z456" s="172">
        <v>0</v>
      </c>
      <c r="AA456" s="172">
        <v>0</v>
      </c>
      <c r="AB456" s="172"/>
      <c r="AC456" s="172"/>
      <c r="AD456" s="172"/>
      <c r="AE456" s="172">
        <v>0</v>
      </c>
      <c r="AF456" s="172">
        <v>0</v>
      </c>
      <c r="AG456" s="172"/>
      <c r="AI456" s="168">
        <f>IFERROR(VLOOKUP(B456,[2]rptBudgetaryBudgetCrossOrganiza!$A$1:$M$744,4,FALSE),"0")</f>
        <v>0</v>
      </c>
      <c r="AJ456" s="168">
        <f>IFERROR(VLOOKUP(B456,[2]rptBudgetaryBudgetCrossOrganiza!$A$1:$M$744,6,FALSE),"0")</f>
        <v>0</v>
      </c>
      <c r="AK456" s="170">
        <f t="shared" si="79"/>
        <v>0</v>
      </c>
      <c r="AL456" s="170">
        <f>IFERROR(VLOOKUP(B456,[3]rptBudgetaryBudgetCrossOrganiza!$A$11516:$O$12569,13,FALSE),"0")</f>
        <v>0</v>
      </c>
      <c r="AM456" s="170"/>
      <c r="AN456" s="170"/>
      <c r="AO456" s="170"/>
      <c r="AP456" s="170"/>
      <c r="AQ456" s="170">
        <f t="shared" si="73"/>
        <v>0</v>
      </c>
    </row>
    <row r="457" spans="1:43" x14ac:dyDescent="0.2">
      <c r="A457" s="190">
        <v>4</v>
      </c>
      <c r="B457" s="141" t="s">
        <v>666</v>
      </c>
      <c r="C457" s="148" t="str">
        <f t="shared" si="74"/>
        <v>40</v>
      </c>
      <c r="D457" s="148" t="str">
        <f t="shared" si="75"/>
        <v>85</v>
      </c>
      <c r="E457" s="148" t="str">
        <f t="shared" si="76"/>
        <v>560</v>
      </c>
      <c r="F457" s="141" t="str">
        <f t="shared" si="77"/>
        <v>5000.07</v>
      </c>
      <c r="G457" s="141" t="s">
        <v>90</v>
      </c>
      <c r="H457" s="163">
        <v>920</v>
      </c>
      <c r="I457" s="163">
        <v>920</v>
      </c>
      <c r="J457" s="163"/>
      <c r="K457" s="163"/>
      <c r="L457" s="163"/>
      <c r="M457" s="163">
        <v>328.35</v>
      </c>
      <c r="N457" s="139">
        <v>328.35</v>
      </c>
      <c r="O457" s="139"/>
      <c r="Q457" s="174">
        <v>760</v>
      </c>
      <c r="R457" s="174">
        <v>760</v>
      </c>
      <c r="S457" s="174"/>
      <c r="T457" s="174"/>
      <c r="U457" s="174"/>
      <c r="V457" s="174">
        <v>496.95</v>
      </c>
      <c r="W457" s="140">
        <v>496.95</v>
      </c>
      <c r="X457" s="140"/>
      <c r="Z457" s="172">
        <v>770</v>
      </c>
      <c r="AA457" s="172">
        <v>770</v>
      </c>
      <c r="AB457" s="172"/>
      <c r="AC457" s="172"/>
      <c r="AD457" s="172"/>
      <c r="AE457" s="172">
        <v>260.14</v>
      </c>
      <c r="AF457" s="172">
        <v>260.14</v>
      </c>
      <c r="AG457" s="172"/>
      <c r="AI457" s="168">
        <f>IFERROR(VLOOKUP(B457,[2]rptBudgetaryBudgetCrossOrganiza!$A$1:$M$744,4,FALSE),"0")</f>
        <v>800</v>
      </c>
      <c r="AJ457" s="168">
        <f>IFERROR(VLOOKUP(B457,[2]rptBudgetaryBudgetCrossOrganiza!$A$1:$M$744,6,FALSE),"0")</f>
        <v>800</v>
      </c>
      <c r="AK457" s="170">
        <f t="shared" si="79"/>
        <v>800</v>
      </c>
      <c r="AL457" s="170">
        <f>IFERROR(VLOOKUP(B457,[3]rptBudgetaryBudgetCrossOrganiza!$A$11516:$O$12569,13,FALSE),"0")</f>
        <v>0</v>
      </c>
      <c r="AM457" s="170"/>
      <c r="AN457" s="170"/>
      <c r="AO457" s="170"/>
      <c r="AP457" s="170"/>
      <c r="AQ457" s="170">
        <f t="shared" si="73"/>
        <v>-800</v>
      </c>
    </row>
    <row r="458" spans="1:43" x14ac:dyDescent="0.2">
      <c r="A458" s="190">
        <v>4</v>
      </c>
      <c r="B458" s="141" t="s">
        <v>667</v>
      </c>
      <c r="C458" s="148" t="str">
        <f t="shared" si="74"/>
        <v>40</v>
      </c>
      <c r="D458" s="148" t="str">
        <f t="shared" si="75"/>
        <v>85</v>
      </c>
      <c r="E458" s="148" t="str">
        <f t="shared" si="76"/>
        <v>560</v>
      </c>
      <c r="F458" s="141" t="str">
        <f t="shared" si="77"/>
        <v>5000.08</v>
      </c>
      <c r="G458" s="141" t="s">
        <v>91</v>
      </c>
      <c r="H458" s="163">
        <v>3200</v>
      </c>
      <c r="I458" s="163">
        <v>3200</v>
      </c>
      <c r="J458" s="163"/>
      <c r="K458" s="163"/>
      <c r="L458" s="163"/>
      <c r="M458" s="163">
        <v>3310.31</v>
      </c>
      <c r="N458" s="139">
        <v>3310.31</v>
      </c>
      <c r="O458" s="139"/>
      <c r="Q458" s="174">
        <v>3205</v>
      </c>
      <c r="R458" s="174">
        <v>3205</v>
      </c>
      <c r="S458" s="174"/>
      <c r="T458" s="174"/>
      <c r="U458" s="174"/>
      <c r="V458" s="174">
        <v>3284.06</v>
      </c>
      <c r="W458" s="140">
        <v>3284.06</v>
      </c>
      <c r="X458" s="140"/>
      <c r="Z458" s="172">
        <v>2360</v>
      </c>
      <c r="AA458" s="172">
        <v>2360</v>
      </c>
      <c r="AB458" s="172"/>
      <c r="AC458" s="172"/>
      <c r="AD458" s="172"/>
      <c r="AE458" s="172">
        <v>4008.09</v>
      </c>
      <c r="AF458" s="172">
        <v>4008.09</v>
      </c>
      <c r="AG458" s="172"/>
      <c r="AI458" s="168">
        <f>IFERROR(VLOOKUP(B458,[2]rptBudgetaryBudgetCrossOrganiza!$A$1:$M$744,4,FALSE),"0")</f>
        <v>2430</v>
      </c>
      <c r="AJ458" s="168">
        <f>IFERROR(VLOOKUP(B458,[2]rptBudgetaryBudgetCrossOrganiza!$A$1:$M$744,6,FALSE),"0")</f>
        <v>2430</v>
      </c>
      <c r="AK458" s="170">
        <f t="shared" si="79"/>
        <v>2430</v>
      </c>
      <c r="AL458" s="170">
        <f>IFERROR(VLOOKUP(B458,[3]rptBudgetaryBudgetCrossOrganiza!$A$11516:$O$12569,13,FALSE),"0")</f>
        <v>0</v>
      </c>
      <c r="AM458" s="170"/>
      <c r="AN458" s="170"/>
      <c r="AO458" s="170"/>
      <c r="AP458" s="170"/>
      <c r="AQ458" s="170">
        <f t="shared" si="73"/>
        <v>-2430</v>
      </c>
    </row>
    <row r="459" spans="1:43" x14ac:dyDescent="0.2">
      <c r="A459" s="190">
        <v>4</v>
      </c>
      <c r="B459" s="141" t="s">
        <v>668</v>
      </c>
      <c r="C459" s="148" t="str">
        <f t="shared" si="74"/>
        <v>40</v>
      </c>
      <c r="D459" s="148" t="str">
        <f t="shared" si="75"/>
        <v>85</v>
      </c>
      <c r="E459" s="148" t="str">
        <f t="shared" si="76"/>
        <v>560</v>
      </c>
      <c r="F459" s="141" t="str">
        <f t="shared" si="77"/>
        <v>5000.10</v>
      </c>
      <c r="G459" s="141" t="s">
        <v>93</v>
      </c>
      <c r="H459" s="163">
        <v>0</v>
      </c>
      <c r="I459" s="163">
        <v>0</v>
      </c>
      <c r="J459" s="163"/>
      <c r="K459" s="163"/>
      <c r="L459" s="163"/>
      <c r="M459" s="163">
        <v>0</v>
      </c>
      <c r="N459" s="139">
        <v>0</v>
      </c>
      <c r="O459" s="139"/>
      <c r="Q459" s="174">
        <v>0</v>
      </c>
      <c r="R459" s="174">
        <v>0</v>
      </c>
      <c r="S459" s="174"/>
      <c r="T459" s="174"/>
      <c r="U459" s="174"/>
      <c r="V459" s="174">
        <v>0</v>
      </c>
      <c r="W459" s="140">
        <v>0</v>
      </c>
      <c r="X459" s="140"/>
      <c r="Z459" s="172">
        <v>0</v>
      </c>
      <c r="AA459" s="172">
        <v>0</v>
      </c>
      <c r="AB459" s="172"/>
      <c r="AC459" s="172"/>
      <c r="AD459" s="172"/>
      <c r="AE459" s="172">
        <v>0</v>
      </c>
      <c r="AF459" s="172">
        <v>0</v>
      </c>
      <c r="AG459" s="172"/>
      <c r="AI459" s="168">
        <f>IFERROR(VLOOKUP(B459,[2]rptBudgetaryBudgetCrossOrganiza!$A$1:$M$744,4,FALSE),"0")</f>
        <v>0</v>
      </c>
      <c r="AJ459" s="168">
        <f>IFERROR(VLOOKUP(B459,[2]rptBudgetaryBudgetCrossOrganiza!$A$1:$M$744,6,FALSE),"0")</f>
        <v>0</v>
      </c>
      <c r="AK459" s="170">
        <f t="shared" si="79"/>
        <v>0</v>
      </c>
      <c r="AL459" s="170">
        <f>IFERROR(VLOOKUP(B459,[3]rptBudgetaryBudgetCrossOrganiza!$A$11516:$O$12569,13,FALSE),"0")</f>
        <v>0</v>
      </c>
      <c r="AM459" s="170"/>
      <c r="AN459" s="170"/>
      <c r="AO459" s="170"/>
      <c r="AP459" s="170"/>
      <c r="AQ459" s="170">
        <f t="shared" si="73"/>
        <v>0</v>
      </c>
    </row>
    <row r="460" spans="1:43" x14ac:dyDescent="0.2">
      <c r="A460" s="190">
        <v>4</v>
      </c>
      <c r="B460" s="141" t="s">
        <v>669</v>
      </c>
      <c r="C460" s="148" t="str">
        <f t="shared" si="74"/>
        <v>40</v>
      </c>
      <c r="D460" s="148" t="str">
        <f t="shared" si="75"/>
        <v>85</v>
      </c>
      <c r="E460" s="148" t="str">
        <f t="shared" si="76"/>
        <v>560</v>
      </c>
      <c r="F460" s="141" t="str">
        <f t="shared" si="77"/>
        <v>5000.11</v>
      </c>
      <c r="G460" s="141" t="s">
        <v>94</v>
      </c>
      <c r="H460" s="163">
        <v>0</v>
      </c>
      <c r="I460" s="163">
        <v>0</v>
      </c>
      <c r="J460" s="163"/>
      <c r="K460" s="163"/>
      <c r="L460" s="163"/>
      <c r="M460" s="163">
        <v>0</v>
      </c>
      <c r="N460" s="139">
        <v>0</v>
      </c>
      <c r="O460" s="139"/>
      <c r="Q460" s="174">
        <v>0</v>
      </c>
      <c r="R460" s="174">
        <v>0</v>
      </c>
      <c r="S460" s="174"/>
      <c r="T460" s="174"/>
      <c r="U460" s="174"/>
      <c r="V460" s="174">
        <v>0</v>
      </c>
      <c r="W460" s="140">
        <v>0</v>
      </c>
      <c r="X460" s="140"/>
      <c r="Z460" s="172">
        <v>0</v>
      </c>
      <c r="AA460" s="172">
        <v>0</v>
      </c>
      <c r="AB460" s="172"/>
      <c r="AC460" s="172"/>
      <c r="AD460" s="172"/>
      <c r="AE460" s="172">
        <v>101.72</v>
      </c>
      <c r="AF460" s="172">
        <v>101.72</v>
      </c>
      <c r="AG460" s="172"/>
      <c r="AI460" s="168">
        <f>IFERROR(VLOOKUP(B460,[2]rptBudgetaryBudgetCrossOrganiza!$A$1:$M$744,4,FALSE),"0")</f>
        <v>0</v>
      </c>
      <c r="AJ460" s="168">
        <f>IFERROR(VLOOKUP(B460,[2]rptBudgetaryBudgetCrossOrganiza!$A$1:$M$744,6,FALSE),"0")</f>
        <v>0</v>
      </c>
      <c r="AK460" s="170">
        <f t="shared" si="79"/>
        <v>0</v>
      </c>
      <c r="AL460" s="170">
        <f>IFERROR(VLOOKUP(B460,[3]rptBudgetaryBudgetCrossOrganiza!$A$11516:$O$12569,13,FALSE),"0")</f>
        <v>3227.83</v>
      </c>
      <c r="AM460" s="170"/>
      <c r="AN460" s="170"/>
      <c r="AO460" s="170"/>
      <c r="AP460" s="170"/>
      <c r="AQ460" s="170">
        <f t="shared" si="73"/>
        <v>0</v>
      </c>
    </row>
    <row r="461" spans="1:43" x14ac:dyDescent="0.2">
      <c r="A461" s="190">
        <v>4</v>
      </c>
      <c r="B461" s="141" t="s">
        <v>670</v>
      </c>
      <c r="C461" s="148" t="str">
        <f t="shared" si="74"/>
        <v>40</v>
      </c>
      <c r="D461" s="148" t="str">
        <f t="shared" si="75"/>
        <v>85</v>
      </c>
      <c r="E461" s="148" t="str">
        <f t="shared" si="76"/>
        <v>560</v>
      </c>
      <c r="F461" s="141" t="str">
        <f t="shared" si="77"/>
        <v>5000.12</v>
      </c>
      <c r="G461" s="141" t="s">
        <v>95</v>
      </c>
      <c r="H461" s="163">
        <v>0</v>
      </c>
      <c r="I461" s="163">
        <v>0</v>
      </c>
      <c r="J461" s="163"/>
      <c r="K461" s="163"/>
      <c r="L461" s="163"/>
      <c r="M461" s="163">
        <v>0</v>
      </c>
      <c r="N461" s="139">
        <v>0</v>
      </c>
      <c r="O461" s="139"/>
      <c r="Q461" s="174">
        <v>0</v>
      </c>
      <c r="R461" s="174">
        <v>0</v>
      </c>
      <c r="S461" s="174"/>
      <c r="T461" s="174"/>
      <c r="U461" s="174"/>
      <c r="V461" s="174">
        <v>0</v>
      </c>
      <c r="W461" s="140">
        <v>0</v>
      </c>
      <c r="X461" s="140"/>
      <c r="Z461" s="172">
        <v>0</v>
      </c>
      <c r="AA461" s="172">
        <v>0</v>
      </c>
      <c r="AB461" s="172"/>
      <c r="AC461" s="172"/>
      <c r="AD461" s="172"/>
      <c r="AE461" s="172">
        <v>0</v>
      </c>
      <c r="AF461" s="172">
        <v>0</v>
      </c>
      <c r="AG461" s="172"/>
      <c r="AI461" s="168">
        <f>IFERROR(VLOOKUP(B461,[2]rptBudgetaryBudgetCrossOrganiza!$A$1:$M$744,4,FALSE),"0")</f>
        <v>0</v>
      </c>
      <c r="AJ461" s="168">
        <f>IFERROR(VLOOKUP(B461,[2]rptBudgetaryBudgetCrossOrganiza!$A$1:$M$744,6,FALSE),"0")</f>
        <v>0</v>
      </c>
      <c r="AK461" s="170">
        <f t="shared" si="79"/>
        <v>0</v>
      </c>
      <c r="AL461" s="170">
        <f>IFERROR(VLOOKUP(B461,[3]rptBudgetaryBudgetCrossOrganiza!$A$11516:$O$12569,13,FALSE),"0")</f>
        <v>0</v>
      </c>
      <c r="AM461" s="170"/>
      <c r="AN461" s="170"/>
      <c r="AO461" s="170"/>
      <c r="AP461" s="170"/>
      <c r="AQ461" s="170">
        <f t="shared" ref="AQ461:AQ524" si="80">AP461-AJ461</f>
        <v>0</v>
      </c>
    </row>
    <row r="462" spans="1:43" x14ac:dyDescent="0.2">
      <c r="A462" s="190">
        <v>4</v>
      </c>
      <c r="B462" s="141" t="s">
        <v>671</v>
      </c>
      <c r="C462" s="148" t="str">
        <f t="shared" si="74"/>
        <v>40</v>
      </c>
      <c r="D462" s="148" t="str">
        <f t="shared" si="75"/>
        <v>85</v>
      </c>
      <c r="E462" s="148" t="str">
        <f t="shared" si="76"/>
        <v>560</v>
      </c>
      <c r="F462" s="141" t="str">
        <f t="shared" si="77"/>
        <v>5000.99</v>
      </c>
      <c r="G462" s="141" t="s">
        <v>96</v>
      </c>
      <c r="H462" s="163">
        <v>0</v>
      </c>
      <c r="I462" s="163">
        <v>0</v>
      </c>
      <c r="J462" s="163"/>
      <c r="K462" s="163"/>
      <c r="L462" s="163"/>
      <c r="M462" s="163">
        <v>0</v>
      </c>
      <c r="N462" s="139">
        <v>0</v>
      </c>
      <c r="O462" s="139"/>
      <c r="Q462" s="174">
        <v>0</v>
      </c>
      <c r="R462" s="174">
        <v>0</v>
      </c>
      <c r="S462" s="174"/>
      <c r="T462" s="174"/>
      <c r="U462" s="174"/>
      <c r="V462" s="174">
        <v>0</v>
      </c>
      <c r="W462" s="140">
        <v>0</v>
      </c>
      <c r="X462" s="140"/>
      <c r="Z462" s="172">
        <v>7115</v>
      </c>
      <c r="AA462" s="172">
        <v>0</v>
      </c>
      <c r="AB462" s="172"/>
      <c r="AC462" s="172"/>
      <c r="AD462" s="172"/>
      <c r="AE462" s="172">
        <v>0</v>
      </c>
      <c r="AF462" s="172">
        <v>0</v>
      </c>
      <c r="AG462" s="172"/>
      <c r="AI462" s="168">
        <f>IFERROR(VLOOKUP(B462,[2]rptBudgetaryBudgetCrossOrganiza!$A$1:$M$744,4,FALSE),"0")</f>
        <v>7115</v>
      </c>
      <c r="AJ462" s="168">
        <f>IFERROR(VLOOKUP(B462,[2]rptBudgetaryBudgetCrossOrganiza!$A$1:$M$744,6,FALSE),"0")</f>
        <v>7115</v>
      </c>
      <c r="AK462" s="170">
        <f t="shared" si="79"/>
        <v>7115</v>
      </c>
      <c r="AL462" s="170">
        <f>IFERROR(VLOOKUP(B462,[3]rptBudgetaryBudgetCrossOrganiza!$A$11516:$O$12569,13,FALSE),"0")</f>
        <v>0</v>
      </c>
      <c r="AM462" s="170"/>
      <c r="AN462" s="170"/>
      <c r="AO462" s="170"/>
      <c r="AP462" s="170"/>
      <c r="AQ462" s="170">
        <f t="shared" si="80"/>
        <v>-7115</v>
      </c>
    </row>
    <row r="463" spans="1:43" x14ac:dyDescent="0.2">
      <c r="A463" s="190">
        <v>4</v>
      </c>
      <c r="B463" s="141" t="s">
        <v>672</v>
      </c>
      <c r="C463" s="148" t="str">
        <f t="shared" si="74"/>
        <v>40</v>
      </c>
      <c r="D463" s="148" t="str">
        <f t="shared" si="75"/>
        <v>85</v>
      </c>
      <c r="E463" s="148" t="str">
        <f t="shared" si="76"/>
        <v>560</v>
      </c>
      <c r="F463" s="141" t="str">
        <f t="shared" si="77"/>
        <v>5100.00</v>
      </c>
      <c r="G463" s="141" t="s">
        <v>97</v>
      </c>
      <c r="H463" s="163">
        <v>47805</v>
      </c>
      <c r="I463" s="163">
        <v>47805</v>
      </c>
      <c r="J463" s="163"/>
      <c r="K463" s="163"/>
      <c r="L463" s="163"/>
      <c r="M463" s="163">
        <v>41519.199999999997</v>
      </c>
      <c r="N463" s="139">
        <v>41519.199999999997</v>
      </c>
      <c r="O463" s="139"/>
      <c r="Q463" s="174">
        <v>54205</v>
      </c>
      <c r="R463" s="174">
        <v>54205</v>
      </c>
      <c r="S463" s="174"/>
      <c r="T463" s="174"/>
      <c r="U463" s="174"/>
      <c r="V463" s="174">
        <v>49021.71</v>
      </c>
      <c r="W463" s="140">
        <v>49021.71</v>
      </c>
      <c r="X463" s="140"/>
      <c r="Z463" s="172">
        <v>55645</v>
      </c>
      <c r="AA463" s="172">
        <v>56508</v>
      </c>
      <c r="AB463" s="172"/>
      <c r="AC463" s="172"/>
      <c r="AD463" s="172"/>
      <c r="AE463" s="172">
        <v>58798.12</v>
      </c>
      <c r="AF463" s="172">
        <v>58798.12</v>
      </c>
      <c r="AG463" s="172"/>
      <c r="AI463" s="168">
        <f>IFERROR(VLOOKUP(B463,[2]rptBudgetaryBudgetCrossOrganiza!$A$1:$M$744,4,FALSE),"0")</f>
        <v>55645</v>
      </c>
      <c r="AJ463" s="168">
        <f>IFERROR(VLOOKUP(B463,[2]rptBudgetaryBudgetCrossOrganiza!$A$1:$M$744,6,FALSE),"0")</f>
        <v>55645</v>
      </c>
      <c r="AK463" s="170">
        <f t="shared" si="79"/>
        <v>55645</v>
      </c>
      <c r="AL463" s="170">
        <f>IFERROR(VLOOKUP(B463,[3]rptBudgetaryBudgetCrossOrganiza!$A$11516:$O$12569,13,FALSE),"0")</f>
        <v>15061.7</v>
      </c>
      <c r="AM463" s="170"/>
      <c r="AN463" s="170"/>
      <c r="AO463" s="170"/>
      <c r="AP463" s="170"/>
      <c r="AQ463" s="170">
        <f t="shared" si="80"/>
        <v>-55645</v>
      </c>
    </row>
    <row r="464" spans="1:43" x14ac:dyDescent="0.2">
      <c r="A464" s="190">
        <v>4</v>
      </c>
      <c r="B464" s="141" t="s">
        <v>673</v>
      </c>
      <c r="C464" s="148" t="str">
        <f t="shared" si="74"/>
        <v>40</v>
      </c>
      <c r="D464" s="148" t="str">
        <f t="shared" si="75"/>
        <v>85</v>
      </c>
      <c r="E464" s="148" t="str">
        <f t="shared" si="76"/>
        <v>560</v>
      </c>
      <c r="F464" s="141" t="str">
        <f t="shared" si="77"/>
        <v>5100.01</v>
      </c>
      <c r="G464" s="141" t="s">
        <v>98</v>
      </c>
      <c r="H464" s="163">
        <v>29125</v>
      </c>
      <c r="I464" s="163">
        <v>29125</v>
      </c>
      <c r="J464" s="163"/>
      <c r="K464" s="163"/>
      <c r="L464" s="163"/>
      <c r="M464" s="163">
        <v>26964.639999999999</v>
      </c>
      <c r="N464" s="139">
        <v>26964.639999999999</v>
      </c>
      <c r="O464" s="139"/>
      <c r="Q464" s="174">
        <v>30830</v>
      </c>
      <c r="R464" s="174">
        <v>30830</v>
      </c>
      <c r="S464" s="174"/>
      <c r="T464" s="174"/>
      <c r="U464" s="174"/>
      <c r="V464" s="174">
        <v>29485.34</v>
      </c>
      <c r="W464" s="140">
        <v>29485.34</v>
      </c>
      <c r="X464" s="140"/>
      <c r="Z464" s="172">
        <v>31510</v>
      </c>
      <c r="AA464" s="172">
        <v>32067</v>
      </c>
      <c r="AB464" s="172"/>
      <c r="AC464" s="172"/>
      <c r="AD464" s="172"/>
      <c r="AE464" s="172">
        <v>30365.43</v>
      </c>
      <c r="AF464" s="172">
        <v>30365.43</v>
      </c>
      <c r="AG464" s="172"/>
      <c r="AI464" s="168">
        <f>IFERROR(VLOOKUP(B464,[2]rptBudgetaryBudgetCrossOrganiza!$A$1:$M$744,4,FALSE),"0")</f>
        <v>31510</v>
      </c>
      <c r="AJ464" s="168">
        <f>IFERROR(VLOOKUP(B464,[2]rptBudgetaryBudgetCrossOrganiza!$A$1:$M$744,6,FALSE),"0")</f>
        <v>31510</v>
      </c>
      <c r="AK464" s="170">
        <f t="shared" si="79"/>
        <v>31510</v>
      </c>
      <c r="AL464" s="170">
        <f>IFERROR(VLOOKUP(B464,[3]rptBudgetaryBudgetCrossOrganiza!$A$11516:$O$12569,13,FALSE),"0")</f>
        <v>7968.38</v>
      </c>
      <c r="AM464" s="170"/>
      <c r="AN464" s="170"/>
      <c r="AO464" s="170"/>
      <c r="AP464" s="170"/>
      <c r="AQ464" s="170">
        <f t="shared" si="80"/>
        <v>-31510</v>
      </c>
    </row>
    <row r="465" spans="1:43" x14ac:dyDescent="0.2">
      <c r="A465" s="190">
        <v>4</v>
      </c>
      <c r="B465" s="141" t="s">
        <v>674</v>
      </c>
      <c r="C465" s="148" t="str">
        <f t="shared" si="74"/>
        <v>40</v>
      </c>
      <c r="D465" s="148" t="str">
        <f t="shared" si="75"/>
        <v>85</v>
      </c>
      <c r="E465" s="148" t="str">
        <f t="shared" si="76"/>
        <v>560</v>
      </c>
      <c r="F465" s="141" t="str">
        <f t="shared" si="77"/>
        <v>5100.02</v>
      </c>
      <c r="G465" s="141" t="s">
        <v>99</v>
      </c>
      <c r="H465" s="163">
        <v>64155</v>
      </c>
      <c r="I465" s="163">
        <v>64155</v>
      </c>
      <c r="J465" s="163"/>
      <c r="K465" s="163"/>
      <c r="L465" s="163"/>
      <c r="M465" s="163">
        <v>56113.54</v>
      </c>
      <c r="N465" s="139">
        <v>56113.54</v>
      </c>
      <c r="O465" s="139"/>
      <c r="Q465" s="174">
        <v>68470</v>
      </c>
      <c r="R465" s="174">
        <v>68470</v>
      </c>
      <c r="S465" s="174"/>
      <c r="T465" s="174"/>
      <c r="U465" s="174"/>
      <c r="V465" s="174">
        <v>49173.599999999999</v>
      </c>
      <c r="W465" s="140">
        <v>49173.599999999999</v>
      </c>
      <c r="X465" s="140"/>
      <c r="Z465" s="172">
        <v>55000</v>
      </c>
      <c r="AA465" s="172">
        <v>55000</v>
      </c>
      <c r="AB465" s="172"/>
      <c r="AC465" s="172"/>
      <c r="AD465" s="172"/>
      <c r="AE465" s="172">
        <v>53614.07</v>
      </c>
      <c r="AF465" s="172">
        <v>53614.07</v>
      </c>
      <c r="AG465" s="172"/>
      <c r="AI465" s="168">
        <f>IFERROR(VLOOKUP(B465,[2]rptBudgetaryBudgetCrossOrganiza!$A$1:$M$744,4,FALSE),"0")</f>
        <v>55000</v>
      </c>
      <c r="AJ465" s="168">
        <f>IFERROR(VLOOKUP(B465,[2]rptBudgetaryBudgetCrossOrganiza!$A$1:$M$744,6,FALSE),"0")</f>
        <v>55000</v>
      </c>
      <c r="AK465" s="170">
        <f t="shared" si="79"/>
        <v>55000</v>
      </c>
      <c r="AL465" s="170">
        <f>IFERROR(VLOOKUP(B465,[3]rptBudgetaryBudgetCrossOrganiza!$A$11516:$O$12569,13,FALSE),"0")</f>
        <v>11693.48</v>
      </c>
      <c r="AM465" s="170"/>
      <c r="AN465" s="170"/>
      <c r="AO465" s="170"/>
      <c r="AP465" s="170"/>
      <c r="AQ465" s="170">
        <f t="shared" si="80"/>
        <v>-55000</v>
      </c>
    </row>
    <row r="466" spans="1:43" x14ac:dyDescent="0.2">
      <c r="A466" s="190">
        <v>4</v>
      </c>
      <c r="B466" s="141" t="s">
        <v>675</v>
      </c>
      <c r="C466" s="148" t="str">
        <f t="shared" si="74"/>
        <v>40</v>
      </c>
      <c r="D466" s="148" t="str">
        <f t="shared" si="75"/>
        <v>85</v>
      </c>
      <c r="E466" s="148" t="str">
        <f t="shared" si="76"/>
        <v>560</v>
      </c>
      <c r="F466" s="141" t="str">
        <f t="shared" si="77"/>
        <v>5100.03</v>
      </c>
      <c r="G466" s="141" t="s">
        <v>100</v>
      </c>
      <c r="H466" s="163">
        <v>5990</v>
      </c>
      <c r="I466" s="163">
        <v>5990</v>
      </c>
      <c r="J466" s="163"/>
      <c r="K466" s="163"/>
      <c r="L466" s="163"/>
      <c r="M466" s="163">
        <v>5217.22</v>
      </c>
      <c r="N466" s="139">
        <v>5217.22</v>
      </c>
      <c r="O466" s="139"/>
      <c r="Q466" s="174">
        <v>5745</v>
      </c>
      <c r="R466" s="174">
        <v>5745</v>
      </c>
      <c r="S466" s="174"/>
      <c r="T466" s="174"/>
      <c r="U466" s="174"/>
      <c r="V466" s="174">
        <v>5206.12</v>
      </c>
      <c r="W466" s="140">
        <v>5206.12</v>
      </c>
      <c r="X466" s="140"/>
      <c r="Z466" s="172">
        <v>5420</v>
      </c>
      <c r="AA466" s="172">
        <v>5420</v>
      </c>
      <c r="AB466" s="172"/>
      <c r="AC466" s="172"/>
      <c r="AD466" s="172"/>
      <c r="AE466" s="172">
        <v>5324.72</v>
      </c>
      <c r="AF466" s="172">
        <v>5324.72</v>
      </c>
      <c r="AG466" s="172"/>
      <c r="AI466" s="168">
        <f>IFERROR(VLOOKUP(B466,[2]rptBudgetaryBudgetCrossOrganiza!$A$1:$M$744,4,FALSE),"0")</f>
        <v>5420</v>
      </c>
      <c r="AJ466" s="168">
        <f>IFERROR(VLOOKUP(B466,[2]rptBudgetaryBudgetCrossOrganiza!$A$1:$M$744,6,FALSE),"0")</f>
        <v>5420</v>
      </c>
      <c r="AK466" s="170">
        <f t="shared" si="79"/>
        <v>5420</v>
      </c>
      <c r="AL466" s="170">
        <f>IFERROR(VLOOKUP(B466,[3]rptBudgetaryBudgetCrossOrganiza!$A$11516:$O$12569,13,FALSE),"0")</f>
        <v>1032.6300000000001</v>
      </c>
      <c r="AM466" s="170"/>
      <c r="AN466" s="170"/>
      <c r="AO466" s="170"/>
      <c r="AP466" s="170"/>
      <c r="AQ466" s="170">
        <f t="shared" si="80"/>
        <v>-5420</v>
      </c>
    </row>
    <row r="467" spans="1:43" x14ac:dyDescent="0.2">
      <c r="A467" s="190">
        <v>4</v>
      </c>
      <c r="B467" s="141" t="s">
        <v>676</v>
      </c>
      <c r="C467" s="148" t="str">
        <f t="shared" si="74"/>
        <v>40</v>
      </c>
      <c r="D467" s="148" t="str">
        <f t="shared" si="75"/>
        <v>85</v>
      </c>
      <c r="E467" s="148" t="str">
        <f t="shared" si="76"/>
        <v>560</v>
      </c>
      <c r="F467" s="141" t="str">
        <f t="shared" si="77"/>
        <v>5100.04</v>
      </c>
      <c r="G467" s="141" t="s">
        <v>101</v>
      </c>
      <c r="H467" s="163">
        <v>900</v>
      </c>
      <c r="I467" s="163">
        <v>900</v>
      </c>
      <c r="J467" s="163"/>
      <c r="K467" s="163"/>
      <c r="L467" s="163"/>
      <c r="M467" s="163">
        <v>799.22</v>
      </c>
      <c r="N467" s="139">
        <v>799.22</v>
      </c>
      <c r="O467" s="139"/>
      <c r="Q467" s="174">
        <v>885</v>
      </c>
      <c r="R467" s="174">
        <v>885</v>
      </c>
      <c r="S467" s="174"/>
      <c r="T467" s="174"/>
      <c r="U467" s="174"/>
      <c r="V467" s="174">
        <v>808.2</v>
      </c>
      <c r="W467" s="140">
        <v>808.2</v>
      </c>
      <c r="X467" s="140"/>
      <c r="Z467" s="172">
        <v>835</v>
      </c>
      <c r="AA467" s="172">
        <v>835</v>
      </c>
      <c r="AB467" s="172"/>
      <c r="AC467" s="172"/>
      <c r="AD467" s="172"/>
      <c r="AE467" s="172">
        <v>849.66</v>
      </c>
      <c r="AF467" s="172">
        <v>849.66</v>
      </c>
      <c r="AG467" s="172"/>
      <c r="AI467" s="168">
        <f>IFERROR(VLOOKUP(B467,[2]rptBudgetaryBudgetCrossOrganiza!$A$1:$M$744,4,FALSE),"0")</f>
        <v>835</v>
      </c>
      <c r="AJ467" s="168">
        <f>IFERROR(VLOOKUP(B467,[2]rptBudgetaryBudgetCrossOrganiza!$A$1:$M$744,6,FALSE),"0")</f>
        <v>835</v>
      </c>
      <c r="AK467" s="170">
        <f t="shared" si="79"/>
        <v>835</v>
      </c>
      <c r="AL467" s="170">
        <f>IFERROR(VLOOKUP(B467,[3]rptBudgetaryBudgetCrossOrganiza!$A$11516:$O$12569,13,FALSE),"0")</f>
        <v>168.91</v>
      </c>
      <c r="AM467" s="170"/>
      <c r="AN467" s="170"/>
      <c r="AO467" s="170"/>
      <c r="AP467" s="170"/>
      <c r="AQ467" s="170">
        <f t="shared" si="80"/>
        <v>-835</v>
      </c>
    </row>
    <row r="468" spans="1:43" x14ac:dyDescent="0.2">
      <c r="A468" s="190">
        <v>4</v>
      </c>
      <c r="B468" s="141" t="s">
        <v>677</v>
      </c>
      <c r="C468" s="148" t="str">
        <f t="shared" si="74"/>
        <v>40</v>
      </c>
      <c r="D468" s="148" t="str">
        <f t="shared" si="75"/>
        <v>85</v>
      </c>
      <c r="E468" s="148" t="str">
        <f t="shared" si="76"/>
        <v>560</v>
      </c>
      <c r="F468" s="141" t="str">
        <f t="shared" si="77"/>
        <v>5100.05</v>
      </c>
      <c r="G468" s="141" t="s">
        <v>102</v>
      </c>
      <c r="H468" s="163">
        <v>460</v>
      </c>
      <c r="I468" s="163">
        <v>460</v>
      </c>
      <c r="J468" s="163"/>
      <c r="K468" s="163"/>
      <c r="L468" s="163"/>
      <c r="M468" s="163">
        <v>418.72</v>
      </c>
      <c r="N468" s="139">
        <v>418.72</v>
      </c>
      <c r="O468" s="139"/>
      <c r="Q468" s="174">
        <v>515</v>
      </c>
      <c r="R468" s="174">
        <v>515</v>
      </c>
      <c r="S468" s="174"/>
      <c r="T468" s="174"/>
      <c r="U468" s="174"/>
      <c r="V468" s="174">
        <v>442.4</v>
      </c>
      <c r="W468" s="140">
        <v>442.4</v>
      </c>
      <c r="X468" s="140"/>
      <c r="Z468" s="172">
        <v>490</v>
      </c>
      <c r="AA468" s="172">
        <v>490</v>
      </c>
      <c r="AB468" s="172"/>
      <c r="AC468" s="172"/>
      <c r="AD468" s="172"/>
      <c r="AE468" s="172">
        <v>469.13</v>
      </c>
      <c r="AF468" s="172">
        <v>469.13</v>
      </c>
      <c r="AG468" s="172"/>
      <c r="AI468" s="168">
        <f>IFERROR(VLOOKUP(B468,[2]rptBudgetaryBudgetCrossOrganiza!$A$1:$M$744,4,FALSE),"0")</f>
        <v>490</v>
      </c>
      <c r="AJ468" s="168">
        <f>IFERROR(VLOOKUP(B468,[2]rptBudgetaryBudgetCrossOrganiza!$A$1:$M$744,6,FALSE),"0")</f>
        <v>490</v>
      </c>
      <c r="AK468" s="170">
        <f t="shared" si="79"/>
        <v>490</v>
      </c>
      <c r="AL468" s="170">
        <f>IFERROR(VLOOKUP(B468,[3]rptBudgetaryBudgetCrossOrganiza!$A$11516:$O$12569,13,FALSE),"0")</f>
        <v>127.62</v>
      </c>
      <c r="AM468" s="170"/>
      <c r="AN468" s="170"/>
      <c r="AO468" s="170"/>
      <c r="AP468" s="170"/>
      <c r="AQ468" s="170">
        <f t="shared" si="80"/>
        <v>-490</v>
      </c>
    </row>
    <row r="469" spans="1:43" x14ac:dyDescent="0.2">
      <c r="A469" s="190">
        <v>4</v>
      </c>
      <c r="B469" s="141" t="s">
        <v>678</v>
      </c>
      <c r="C469" s="148" t="str">
        <f t="shared" si="74"/>
        <v>40</v>
      </c>
      <c r="D469" s="148" t="str">
        <f t="shared" si="75"/>
        <v>85</v>
      </c>
      <c r="E469" s="148" t="str">
        <f t="shared" si="76"/>
        <v>560</v>
      </c>
      <c r="F469" s="141" t="str">
        <f t="shared" si="77"/>
        <v>5100.06</v>
      </c>
      <c r="G469" s="141" t="s">
        <v>103</v>
      </c>
      <c r="H469" s="163">
        <v>8930</v>
      </c>
      <c r="I469" s="163">
        <v>8930</v>
      </c>
      <c r="J469" s="163"/>
      <c r="K469" s="163"/>
      <c r="L469" s="163"/>
      <c r="M469" s="163">
        <v>8930</v>
      </c>
      <c r="N469" s="139">
        <v>8930</v>
      </c>
      <c r="O469" s="139"/>
      <c r="Q469" s="174">
        <v>9250</v>
      </c>
      <c r="R469" s="174">
        <v>9250</v>
      </c>
      <c r="S469" s="174"/>
      <c r="T469" s="174"/>
      <c r="U469" s="174"/>
      <c r="V469" s="174">
        <v>9250</v>
      </c>
      <c r="W469" s="140">
        <v>9250</v>
      </c>
      <c r="X469" s="140"/>
      <c r="Z469" s="172">
        <v>10280</v>
      </c>
      <c r="AA469" s="172">
        <v>10280</v>
      </c>
      <c r="AB469" s="172"/>
      <c r="AC469" s="172"/>
      <c r="AD469" s="172"/>
      <c r="AE469" s="172">
        <v>3426.68</v>
      </c>
      <c r="AF469" s="172">
        <v>3426.68</v>
      </c>
      <c r="AG469" s="172"/>
      <c r="AI469" s="168">
        <f>IFERROR(VLOOKUP(B469,[2]rptBudgetaryBudgetCrossOrganiza!$A$1:$M$744,4,FALSE),"0")</f>
        <v>10280</v>
      </c>
      <c r="AJ469" s="168">
        <f>IFERROR(VLOOKUP(B469,[2]rptBudgetaryBudgetCrossOrganiza!$A$1:$M$744,6,FALSE),"0")</f>
        <v>10280</v>
      </c>
      <c r="AK469" s="170">
        <f t="shared" si="79"/>
        <v>10280</v>
      </c>
      <c r="AL469" s="170">
        <f>IFERROR(VLOOKUP(B469,[3]rptBudgetaryBudgetCrossOrganiza!$A$11516:$O$12569,13,FALSE),"0")</f>
        <v>0</v>
      </c>
      <c r="AM469" s="170"/>
      <c r="AN469" s="170"/>
      <c r="AO469" s="170"/>
      <c r="AP469" s="170"/>
      <c r="AQ469" s="170">
        <f t="shared" si="80"/>
        <v>-10280</v>
      </c>
    </row>
    <row r="470" spans="1:43" x14ac:dyDescent="0.2">
      <c r="A470" s="190">
        <v>4</v>
      </c>
      <c r="B470" s="141" t="s">
        <v>679</v>
      </c>
      <c r="C470" s="148" t="str">
        <f t="shared" si="74"/>
        <v>40</v>
      </c>
      <c r="D470" s="148" t="str">
        <f t="shared" si="75"/>
        <v>85</v>
      </c>
      <c r="E470" s="148" t="str">
        <f t="shared" si="76"/>
        <v>560</v>
      </c>
      <c r="F470" s="141" t="str">
        <f t="shared" si="77"/>
        <v>5100.07</v>
      </c>
      <c r="G470" s="141" t="s">
        <v>104</v>
      </c>
      <c r="H470" s="163">
        <v>2100</v>
      </c>
      <c r="I470" s="163">
        <v>2100</v>
      </c>
      <c r="J470" s="163"/>
      <c r="K470" s="163"/>
      <c r="L470" s="163"/>
      <c r="M470" s="163">
        <v>1365.26</v>
      </c>
      <c r="N470" s="139">
        <v>1365.26</v>
      </c>
      <c r="O470" s="139"/>
      <c r="Q470" s="174">
        <v>1910</v>
      </c>
      <c r="R470" s="174">
        <v>1910</v>
      </c>
      <c r="S470" s="174"/>
      <c r="T470" s="174"/>
      <c r="U470" s="174"/>
      <c r="V470" s="174">
        <v>1437.6</v>
      </c>
      <c r="W470" s="140">
        <v>1437.6</v>
      </c>
      <c r="X470" s="140"/>
      <c r="Z470" s="172">
        <v>1570</v>
      </c>
      <c r="AA470" s="172">
        <v>1570</v>
      </c>
      <c r="AB470" s="172"/>
      <c r="AC470" s="172"/>
      <c r="AD470" s="172"/>
      <c r="AE470" s="172">
        <v>1411.5</v>
      </c>
      <c r="AF470" s="172">
        <v>1411.5</v>
      </c>
      <c r="AG470" s="172"/>
      <c r="AI470" s="168">
        <f>IFERROR(VLOOKUP(B470,[2]rptBudgetaryBudgetCrossOrganiza!$A$1:$M$744,4,FALSE),"0")</f>
        <v>1570</v>
      </c>
      <c r="AJ470" s="168">
        <f>IFERROR(VLOOKUP(B470,[2]rptBudgetaryBudgetCrossOrganiza!$A$1:$M$744,6,FALSE),"0")</f>
        <v>1570</v>
      </c>
      <c r="AK470" s="170">
        <f t="shared" si="79"/>
        <v>1570</v>
      </c>
      <c r="AL470" s="170">
        <f>IFERROR(VLOOKUP(B470,[3]rptBudgetaryBudgetCrossOrganiza!$A$11516:$O$12569,13,FALSE),"0")</f>
        <v>303.27</v>
      </c>
      <c r="AM470" s="170"/>
      <c r="AN470" s="170"/>
      <c r="AO470" s="170"/>
      <c r="AP470" s="170"/>
      <c r="AQ470" s="170">
        <f t="shared" si="80"/>
        <v>-1570</v>
      </c>
    </row>
    <row r="471" spans="1:43" x14ac:dyDescent="0.2">
      <c r="A471" s="190">
        <v>4</v>
      </c>
      <c r="B471" s="141" t="s">
        <v>680</v>
      </c>
      <c r="C471" s="148" t="str">
        <f t="shared" si="74"/>
        <v>40</v>
      </c>
      <c r="D471" s="148" t="str">
        <f t="shared" si="75"/>
        <v>85</v>
      </c>
      <c r="E471" s="148" t="str">
        <f t="shared" si="76"/>
        <v>560</v>
      </c>
      <c r="F471" s="141" t="str">
        <f t="shared" si="77"/>
        <v>5100.08</v>
      </c>
      <c r="G471" s="141" t="s">
        <v>105</v>
      </c>
      <c r="H471" s="163">
        <v>6185</v>
      </c>
      <c r="I471" s="163">
        <v>6185</v>
      </c>
      <c r="J471" s="163"/>
      <c r="K471" s="163"/>
      <c r="L471" s="163"/>
      <c r="M471" s="163">
        <v>8889.2800000000007</v>
      </c>
      <c r="N471" s="139">
        <v>8889.2800000000007</v>
      </c>
      <c r="O471" s="139"/>
      <c r="Q471" s="174">
        <v>7915</v>
      </c>
      <c r="R471" s="174">
        <v>7915</v>
      </c>
      <c r="S471" s="174"/>
      <c r="T471" s="174"/>
      <c r="U471" s="174"/>
      <c r="V471" s="174">
        <v>10062.17</v>
      </c>
      <c r="W471" s="140">
        <v>10062.17</v>
      </c>
      <c r="X471" s="140"/>
      <c r="Z471" s="172">
        <v>8220</v>
      </c>
      <c r="AA471" s="172">
        <v>8425</v>
      </c>
      <c r="AB471" s="172"/>
      <c r="AC471" s="172"/>
      <c r="AD471" s="172"/>
      <c r="AE471" s="172">
        <v>9220.9699999999993</v>
      </c>
      <c r="AF471" s="172">
        <v>9220.9699999999993</v>
      </c>
      <c r="AG471" s="172"/>
      <c r="AI471" s="168">
        <f>IFERROR(VLOOKUP(B471,[2]rptBudgetaryBudgetCrossOrganiza!$A$1:$M$744,4,FALSE),"0")</f>
        <v>8220</v>
      </c>
      <c r="AJ471" s="168">
        <f>IFERROR(VLOOKUP(B471,[2]rptBudgetaryBudgetCrossOrganiza!$A$1:$M$744,6,FALSE),"0")</f>
        <v>8220</v>
      </c>
      <c r="AK471" s="170">
        <f t="shared" si="79"/>
        <v>8220</v>
      </c>
      <c r="AL471" s="170">
        <f>IFERROR(VLOOKUP(B471,[3]rptBudgetaryBudgetCrossOrganiza!$A$11516:$O$12569,13,FALSE),"0")</f>
        <v>2905.87</v>
      </c>
      <c r="AM471" s="170"/>
      <c r="AN471" s="170"/>
      <c r="AO471" s="170"/>
      <c r="AP471" s="170"/>
      <c r="AQ471" s="170">
        <f t="shared" si="80"/>
        <v>-8220</v>
      </c>
    </row>
    <row r="472" spans="1:43" x14ac:dyDescent="0.2">
      <c r="A472" s="190">
        <v>4</v>
      </c>
      <c r="B472" s="141" t="s">
        <v>681</v>
      </c>
      <c r="C472" s="148" t="str">
        <f t="shared" si="74"/>
        <v>40</v>
      </c>
      <c r="D472" s="148" t="str">
        <f t="shared" si="75"/>
        <v>85</v>
      </c>
      <c r="E472" s="148" t="str">
        <f t="shared" si="76"/>
        <v>560</v>
      </c>
      <c r="F472" s="141" t="str">
        <f t="shared" si="77"/>
        <v>5100.09</v>
      </c>
      <c r="G472" s="141" t="s">
        <v>106</v>
      </c>
      <c r="H472" s="163">
        <v>0</v>
      </c>
      <c r="I472" s="163">
        <v>0</v>
      </c>
      <c r="J472" s="163"/>
      <c r="K472" s="163"/>
      <c r="L472" s="163"/>
      <c r="M472" s="163">
        <v>0</v>
      </c>
      <c r="N472" s="139">
        <v>0</v>
      </c>
      <c r="O472" s="139"/>
      <c r="Q472" s="174">
        <v>0</v>
      </c>
      <c r="R472" s="174">
        <v>0</v>
      </c>
      <c r="S472" s="174"/>
      <c r="T472" s="174"/>
      <c r="U472" s="174"/>
      <c r="V472" s="174">
        <v>0</v>
      </c>
      <c r="W472" s="140">
        <v>0</v>
      </c>
      <c r="X472" s="140"/>
      <c r="Z472" s="172">
        <v>0</v>
      </c>
      <c r="AA472" s="172">
        <v>0</v>
      </c>
      <c r="AB472" s="172"/>
      <c r="AC472" s="172"/>
      <c r="AD472" s="172"/>
      <c r="AE472" s="172">
        <v>0</v>
      </c>
      <c r="AF472" s="172">
        <v>0</v>
      </c>
      <c r="AG472" s="172"/>
      <c r="AI472" s="168">
        <f>IFERROR(VLOOKUP(B472,[2]rptBudgetaryBudgetCrossOrganiza!$A$1:$M$744,4,FALSE),"0")</f>
        <v>0</v>
      </c>
      <c r="AJ472" s="168">
        <f>IFERROR(VLOOKUP(B472,[2]rptBudgetaryBudgetCrossOrganiza!$A$1:$M$744,6,FALSE),"0")</f>
        <v>0</v>
      </c>
      <c r="AK472" s="170">
        <f t="shared" si="79"/>
        <v>0</v>
      </c>
      <c r="AL472" s="170">
        <f>IFERROR(VLOOKUP(B472,[3]rptBudgetaryBudgetCrossOrganiza!$A$11516:$O$12569,13,FALSE),"0")</f>
        <v>0</v>
      </c>
      <c r="AM472" s="170"/>
      <c r="AN472" s="170"/>
      <c r="AO472" s="170"/>
      <c r="AP472" s="170"/>
      <c r="AQ472" s="170">
        <f t="shared" si="80"/>
        <v>0</v>
      </c>
    </row>
    <row r="473" spans="1:43" x14ac:dyDescent="0.2">
      <c r="A473" s="190">
        <v>4</v>
      </c>
      <c r="B473" s="141" t="s">
        <v>682</v>
      </c>
      <c r="C473" s="148" t="str">
        <f t="shared" si="74"/>
        <v>40</v>
      </c>
      <c r="D473" s="148" t="str">
        <f t="shared" si="75"/>
        <v>85</v>
      </c>
      <c r="E473" s="148" t="str">
        <f t="shared" si="76"/>
        <v>560</v>
      </c>
      <c r="F473" s="141" t="str">
        <f t="shared" si="77"/>
        <v>5100.10</v>
      </c>
      <c r="G473" s="141" t="s">
        <v>107</v>
      </c>
      <c r="H473" s="163">
        <v>0</v>
      </c>
      <c r="I473" s="163">
        <v>0</v>
      </c>
      <c r="J473" s="163"/>
      <c r="K473" s="163"/>
      <c r="L473" s="163"/>
      <c r="M473" s="163">
        <v>0</v>
      </c>
      <c r="N473" s="139">
        <v>0</v>
      </c>
      <c r="O473" s="139"/>
      <c r="Q473" s="174">
        <v>0</v>
      </c>
      <c r="R473" s="174">
        <v>0</v>
      </c>
      <c r="S473" s="174"/>
      <c r="T473" s="174"/>
      <c r="U473" s="174"/>
      <c r="V473" s="174">
        <v>0</v>
      </c>
      <c r="W473" s="140">
        <v>0</v>
      </c>
      <c r="X473" s="140"/>
      <c r="Z473" s="172">
        <v>0</v>
      </c>
      <c r="AA473" s="172">
        <v>0</v>
      </c>
      <c r="AB473" s="172"/>
      <c r="AC473" s="172"/>
      <c r="AD473" s="172"/>
      <c r="AE473" s="172">
        <v>1237.5</v>
      </c>
      <c r="AF473" s="172">
        <v>1237.5</v>
      </c>
      <c r="AG473" s="172"/>
      <c r="AI473" s="168">
        <f>IFERROR(VLOOKUP(B473,[2]rptBudgetaryBudgetCrossOrganiza!$A$1:$M$744,4,FALSE),"0")</f>
        <v>0</v>
      </c>
      <c r="AJ473" s="168">
        <f>IFERROR(VLOOKUP(B473,[2]rptBudgetaryBudgetCrossOrganiza!$A$1:$M$744,6,FALSE),"0")</f>
        <v>0</v>
      </c>
      <c r="AK473" s="170">
        <f t="shared" si="79"/>
        <v>0</v>
      </c>
      <c r="AL473" s="170">
        <f>IFERROR(VLOOKUP(B473,[3]rptBudgetaryBudgetCrossOrganiza!$A$11516:$O$12569,13,FALSE),"0")</f>
        <v>0</v>
      </c>
      <c r="AM473" s="170"/>
      <c r="AN473" s="170"/>
      <c r="AO473" s="170"/>
      <c r="AP473" s="170"/>
      <c r="AQ473" s="170">
        <f t="shared" si="80"/>
        <v>0</v>
      </c>
    </row>
    <row r="474" spans="1:43" x14ac:dyDescent="0.2">
      <c r="A474" s="190">
        <v>4</v>
      </c>
      <c r="B474" s="141" t="s">
        <v>683</v>
      </c>
      <c r="C474" s="148" t="str">
        <f t="shared" si="74"/>
        <v>40</v>
      </c>
      <c r="D474" s="148" t="str">
        <f t="shared" si="75"/>
        <v>85</v>
      </c>
      <c r="E474" s="148" t="str">
        <f t="shared" si="76"/>
        <v>560</v>
      </c>
      <c r="F474" s="141" t="str">
        <f t="shared" si="77"/>
        <v>5100.11</v>
      </c>
      <c r="G474" s="141" t="s">
        <v>108</v>
      </c>
      <c r="H474" s="163">
        <v>4835</v>
      </c>
      <c r="I474" s="163">
        <v>4835</v>
      </c>
      <c r="J474" s="163"/>
      <c r="K474" s="163"/>
      <c r="L474" s="163"/>
      <c r="M474" s="163">
        <v>3774.87</v>
      </c>
      <c r="N474" s="139">
        <v>3774.87</v>
      </c>
      <c r="O474" s="139"/>
      <c r="Q474" s="174">
        <v>4960</v>
      </c>
      <c r="R474" s="174">
        <v>4960</v>
      </c>
      <c r="S474" s="174"/>
      <c r="T474" s="174"/>
      <c r="U474" s="174"/>
      <c r="V474" s="174">
        <v>4094.29</v>
      </c>
      <c r="W474" s="140">
        <v>4094.29</v>
      </c>
      <c r="X474" s="140"/>
      <c r="Z474" s="172">
        <v>4700</v>
      </c>
      <c r="AA474" s="172">
        <v>4762</v>
      </c>
      <c r="AB474" s="172"/>
      <c r="AC474" s="172"/>
      <c r="AD474" s="172"/>
      <c r="AE474" s="172">
        <v>4702.6400000000003</v>
      </c>
      <c r="AF474" s="172">
        <v>4702.6400000000003</v>
      </c>
      <c r="AG474" s="172"/>
      <c r="AI474" s="168">
        <f>IFERROR(VLOOKUP(B474,[2]rptBudgetaryBudgetCrossOrganiza!$A$1:$M$744,4,FALSE),"0")</f>
        <v>4700</v>
      </c>
      <c r="AJ474" s="168">
        <f>IFERROR(VLOOKUP(B474,[2]rptBudgetaryBudgetCrossOrganiza!$A$1:$M$744,6,FALSE),"0")</f>
        <v>4700</v>
      </c>
      <c r="AK474" s="170">
        <f t="shared" si="79"/>
        <v>4700</v>
      </c>
      <c r="AL474" s="170">
        <f>IFERROR(VLOOKUP(B474,[3]rptBudgetaryBudgetCrossOrganiza!$A$11516:$O$12569,13,FALSE),"0")</f>
        <v>1268.45</v>
      </c>
      <c r="AM474" s="170"/>
      <c r="AN474" s="170"/>
      <c r="AO474" s="170"/>
      <c r="AP474" s="170"/>
      <c r="AQ474" s="170">
        <f t="shared" si="80"/>
        <v>-4700</v>
      </c>
    </row>
    <row r="475" spans="1:43" x14ac:dyDescent="0.2">
      <c r="A475" s="190">
        <v>4</v>
      </c>
      <c r="B475" s="141" t="s">
        <v>684</v>
      </c>
      <c r="C475" s="148" t="str">
        <f t="shared" si="74"/>
        <v>40</v>
      </c>
      <c r="D475" s="148" t="str">
        <f t="shared" si="75"/>
        <v>85</v>
      </c>
      <c r="E475" s="148" t="str">
        <f t="shared" si="76"/>
        <v>560</v>
      </c>
      <c r="F475" s="141" t="str">
        <f t="shared" si="77"/>
        <v>5100.12</v>
      </c>
      <c r="G475" s="141" t="s">
        <v>109</v>
      </c>
      <c r="H475" s="163">
        <v>0</v>
      </c>
      <c r="I475" s="163">
        <v>0</v>
      </c>
      <c r="J475" s="163"/>
      <c r="K475" s="163"/>
      <c r="L475" s="163"/>
      <c r="M475" s="163">
        <v>0</v>
      </c>
      <c r="N475" s="139">
        <v>0</v>
      </c>
      <c r="O475" s="139"/>
      <c r="Q475" s="174">
        <v>0</v>
      </c>
      <c r="R475" s="174">
        <v>0</v>
      </c>
      <c r="S475" s="174"/>
      <c r="T475" s="174"/>
      <c r="U475" s="174"/>
      <c r="V475" s="174">
        <v>0</v>
      </c>
      <c r="W475" s="140">
        <v>0</v>
      </c>
      <c r="X475" s="140"/>
      <c r="Z475" s="172">
        <v>0</v>
      </c>
      <c r="AA475" s="172">
        <v>0</v>
      </c>
      <c r="AB475" s="172"/>
      <c r="AC475" s="172"/>
      <c r="AD475" s="172"/>
      <c r="AE475" s="172">
        <v>0</v>
      </c>
      <c r="AF475" s="172">
        <v>0</v>
      </c>
      <c r="AG475" s="172"/>
      <c r="AI475" s="168">
        <f>IFERROR(VLOOKUP(B475,[2]rptBudgetaryBudgetCrossOrganiza!$A$1:$M$744,4,FALSE),"0")</f>
        <v>0</v>
      </c>
      <c r="AJ475" s="168">
        <f>IFERROR(VLOOKUP(B475,[2]rptBudgetaryBudgetCrossOrganiza!$A$1:$M$744,6,FALSE),"0")</f>
        <v>0</v>
      </c>
      <c r="AK475" s="170">
        <f t="shared" si="79"/>
        <v>0</v>
      </c>
      <c r="AL475" s="170">
        <f>IFERROR(VLOOKUP(B475,[3]rptBudgetaryBudgetCrossOrganiza!$A$11516:$O$12569,13,FALSE),"0")</f>
        <v>0</v>
      </c>
      <c r="AM475" s="170"/>
      <c r="AN475" s="170"/>
      <c r="AO475" s="170"/>
      <c r="AP475" s="170"/>
      <c r="AQ475" s="170">
        <f t="shared" si="80"/>
        <v>0</v>
      </c>
    </row>
    <row r="476" spans="1:43" x14ac:dyDescent="0.2">
      <c r="A476" s="190">
        <v>4</v>
      </c>
      <c r="B476" s="141" t="s">
        <v>685</v>
      </c>
      <c r="C476" s="148" t="str">
        <f t="shared" si="74"/>
        <v>40</v>
      </c>
      <c r="D476" s="148" t="str">
        <f t="shared" si="75"/>
        <v>85</v>
      </c>
      <c r="E476" s="148" t="str">
        <f t="shared" si="76"/>
        <v>560</v>
      </c>
      <c r="F476" s="141" t="str">
        <f t="shared" si="77"/>
        <v>5100.15</v>
      </c>
      <c r="G476" s="141" t="s">
        <v>112</v>
      </c>
      <c r="H476" s="163">
        <v>1125</v>
      </c>
      <c r="I476" s="163">
        <v>1125</v>
      </c>
      <c r="J476" s="163"/>
      <c r="K476" s="163"/>
      <c r="L476" s="163"/>
      <c r="M476" s="163">
        <v>335.88</v>
      </c>
      <c r="N476" s="139">
        <v>335.88</v>
      </c>
      <c r="O476" s="139"/>
      <c r="Q476" s="174">
        <v>975</v>
      </c>
      <c r="R476" s="174">
        <v>975</v>
      </c>
      <c r="S476" s="174"/>
      <c r="T476" s="174"/>
      <c r="U476" s="174"/>
      <c r="V476" s="174">
        <v>416.88</v>
      </c>
      <c r="W476" s="140">
        <v>416.88</v>
      </c>
      <c r="X476" s="140"/>
      <c r="Z476" s="172">
        <v>1020</v>
      </c>
      <c r="AA476" s="172">
        <v>1020</v>
      </c>
      <c r="AB476" s="172"/>
      <c r="AC476" s="172"/>
      <c r="AD476" s="172"/>
      <c r="AE476" s="172">
        <v>416.88</v>
      </c>
      <c r="AF476" s="172">
        <v>416.88</v>
      </c>
      <c r="AG476" s="172"/>
      <c r="AI476" s="168">
        <f>IFERROR(VLOOKUP(B476,[2]rptBudgetaryBudgetCrossOrganiza!$A$1:$M$744,4,FALSE),"0")</f>
        <v>1020</v>
      </c>
      <c r="AJ476" s="168">
        <f>IFERROR(VLOOKUP(B476,[2]rptBudgetaryBudgetCrossOrganiza!$A$1:$M$744,6,FALSE),"0")</f>
        <v>1020</v>
      </c>
      <c r="AK476" s="170">
        <f t="shared" si="79"/>
        <v>1020</v>
      </c>
      <c r="AL476" s="170">
        <f>IFERROR(VLOOKUP(B476,[3]rptBudgetaryBudgetCrossOrganiza!$A$11516:$O$12569,13,FALSE),"0")</f>
        <v>61.74</v>
      </c>
      <c r="AM476" s="170"/>
      <c r="AN476" s="170"/>
      <c r="AO476" s="170"/>
      <c r="AP476" s="170"/>
      <c r="AQ476" s="170">
        <f t="shared" si="80"/>
        <v>-1020</v>
      </c>
    </row>
    <row r="477" spans="1:43" x14ac:dyDescent="0.2">
      <c r="A477" s="190">
        <v>4</v>
      </c>
      <c r="B477" s="141" t="s">
        <v>686</v>
      </c>
      <c r="C477" s="148" t="str">
        <f t="shared" si="74"/>
        <v>40</v>
      </c>
      <c r="D477" s="148" t="str">
        <f t="shared" si="75"/>
        <v>85</v>
      </c>
      <c r="E477" s="148" t="str">
        <f t="shared" si="76"/>
        <v>560</v>
      </c>
      <c r="F477" s="141" t="str">
        <f t="shared" si="77"/>
        <v>5100.17</v>
      </c>
      <c r="G477" s="141" t="s">
        <v>897</v>
      </c>
      <c r="H477" s="163">
        <v>0</v>
      </c>
      <c r="I477" s="163">
        <v>0</v>
      </c>
      <c r="J477" s="163"/>
      <c r="K477" s="163"/>
      <c r="L477" s="163"/>
      <c r="M477" s="163">
        <v>0</v>
      </c>
      <c r="N477" s="139">
        <v>0</v>
      </c>
      <c r="O477" s="139"/>
      <c r="Q477" s="174">
        <v>0</v>
      </c>
      <c r="R477" s="174">
        <v>0</v>
      </c>
      <c r="S477" s="174"/>
      <c r="T477" s="174"/>
      <c r="U477" s="174"/>
      <c r="V477" s="174">
        <v>0</v>
      </c>
      <c r="W477" s="140">
        <v>0</v>
      </c>
      <c r="X477" s="140"/>
      <c r="Z477" s="172">
        <v>0</v>
      </c>
      <c r="AA477" s="172">
        <v>0</v>
      </c>
      <c r="AB477" s="172"/>
      <c r="AC477" s="172"/>
      <c r="AD477" s="172"/>
      <c r="AE477" s="172">
        <v>0</v>
      </c>
      <c r="AF477" s="172">
        <v>0</v>
      </c>
      <c r="AG477" s="172"/>
      <c r="AI477" s="168">
        <f>IFERROR(VLOOKUP(B477,[2]rptBudgetaryBudgetCrossOrganiza!$A$1:$M$744,4,FALSE),"0")</f>
        <v>0</v>
      </c>
      <c r="AJ477" s="168">
        <f>IFERROR(VLOOKUP(B477,[2]rptBudgetaryBudgetCrossOrganiza!$A$1:$M$744,6,FALSE),"0")</f>
        <v>0</v>
      </c>
      <c r="AK477" s="170">
        <f t="shared" si="79"/>
        <v>0</v>
      </c>
      <c r="AL477" s="170">
        <f>IFERROR(VLOOKUP(B477,[3]rptBudgetaryBudgetCrossOrganiza!$A$11516:$O$12569,13,FALSE),"0")</f>
        <v>0</v>
      </c>
      <c r="AM477" s="170"/>
      <c r="AN477" s="170"/>
      <c r="AO477" s="170"/>
      <c r="AP477" s="170"/>
      <c r="AQ477" s="170">
        <f t="shared" si="80"/>
        <v>0</v>
      </c>
    </row>
    <row r="478" spans="1:43" x14ac:dyDescent="0.2">
      <c r="A478" s="141">
        <v>5</v>
      </c>
      <c r="B478" s="141" t="s">
        <v>687</v>
      </c>
      <c r="C478" s="148" t="str">
        <f t="shared" si="74"/>
        <v>40</v>
      </c>
      <c r="D478" s="148" t="str">
        <f t="shared" si="75"/>
        <v>85</v>
      </c>
      <c r="E478" s="148" t="str">
        <f t="shared" si="76"/>
        <v>560</v>
      </c>
      <c r="F478" s="141" t="str">
        <f t="shared" si="77"/>
        <v>6000.01</v>
      </c>
      <c r="G478" s="141" t="s">
        <v>114</v>
      </c>
      <c r="H478" s="163">
        <v>215000</v>
      </c>
      <c r="I478" s="163">
        <v>396270</v>
      </c>
      <c r="J478" s="163"/>
      <c r="K478" s="163"/>
      <c r="L478" s="163"/>
      <c r="M478" s="163">
        <v>58715.5</v>
      </c>
      <c r="N478" s="139">
        <v>58715.5</v>
      </c>
      <c r="O478" s="139"/>
      <c r="Q478" s="174">
        <v>75000</v>
      </c>
      <c r="R478" s="174">
        <v>151035</v>
      </c>
      <c r="S478" s="174"/>
      <c r="T478" s="174"/>
      <c r="U478" s="174"/>
      <c r="V478" s="174">
        <v>46314</v>
      </c>
      <c r="W478" s="140">
        <v>46314</v>
      </c>
      <c r="X478" s="140"/>
      <c r="Z478" s="172">
        <v>100000</v>
      </c>
      <c r="AA478" s="172">
        <v>96838</v>
      </c>
      <c r="AB478" s="172"/>
      <c r="AC478" s="172"/>
      <c r="AD478" s="172"/>
      <c r="AE478" s="172">
        <v>32982.75</v>
      </c>
      <c r="AF478" s="172">
        <v>32982.75</v>
      </c>
      <c r="AG478" s="172"/>
      <c r="AI478" s="168">
        <f>IFERROR(VLOOKUP(B478,[2]rptBudgetaryBudgetCrossOrganiza!$A$1:$M$744,4,FALSE),"0")</f>
        <v>100000</v>
      </c>
      <c r="AJ478" s="168">
        <f>IFERROR(VLOOKUP(B478,[2]rptBudgetaryBudgetCrossOrganiza!$A$1:$M$744,6,FALSE),"0")</f>
        <v>107610</v>
      </c>
      <c r="AK478" s="170">
        <v>107610</v>
      </c>
      <c r="AL478" s="170">
        <f>IFERROR(VLOOKUP(B478,[3]rptBudgetaryBudgetCrossOrganiza!$A$11516:$O$12569,13,FALSE),"0")</f>
        <v>6020</v>
      </c>
      <c r="AM478" s="170"/>
      <c r="AN478" s="170"/>
      <c r="AO478" s="170"/>
      <c r="AP478" s="170"/>
      <c r="AQ478" s="170">
        <f t="shared" si="80"/>
        <v>-107610</v>
      </c>
    </row>
    <row r="479" spans="1:43" x14ac:dyDescent="0.2">
      <c r="A479" s="141">
        <v>5</v>
      </c>
      <c r="B479" s="141" t="s">
        <v>688</v>
      </c>
      <c r="C479" s="148" t="str">
        <f t="shared" si="74"/>
        <v>40</v>
      </c>
      <c r="D479" s="148" t="str">
        <f t="shared" si="75"/>
        <v>85</v>
      </c>
      <c r="E479" s="148" t="str">
        <f t="shared" si="76"/>
        <v>560</v>
      </c>
      <c r="F479" s="141" t="str">
        <f t="shared" si="77"/>
        <v>6000.09</v>
      </c>
      <c r="G479" s="141" t="s">
        <v>183</v>
      </c>
      <c r="H479" s="163">
        <v>500</v>
      </c>
      <c r="I479" s="163">
        <v>500</v>
      </c>
      <c r="J479" s="163"/>
      <c r="K479" s="163"/>
      <c r="L479" s="163"/>
      <c r="M479" s="163">
        <v>327.57</v>
      </c>
      <c r="N479" s="139">
        <v>327.57</v>
      </c>
      <c r="O479" s="139"/>
      <c r="Q479" s="174">
        <v>500</v>
      </c>
      <c r="R479" s="174">
        <v>500</v>
      </c>
      <c r="S479" s="174"/>
      <c r="T479" s="174"/>
      <c r="U479" s="174"/>
      <c r="V479" s="174">
        <v>268.72000000000003</v>
      </c>
      <c r="W479" s="140">
        <v>268.72000000000003</v>
      </c>
      <c r="X479" s="140"/>
      <c r="Z479" s="172">
        <v>500</v>
      </c>
      <c r="AA479" s="172">
        <v>500</v>
      </c>
      <c r="AB479" s="172"/>
      <c r="AC479" s="172"/>
      <c r="AD479" s="172"/>
      <c r="AE479" s="172">
        <v>421.54</v>
      </c>
      <c r="AF479" s="172">
        <v>421.54</v>
      </c>
      <c r="AG479" s="172"/>
      <c r="AI479" s="168">
        <f>IFERROR(VLOOKUP(B479,[2]rptBudgetaryBudgetCrossOrganiza!$A$1:$M$744,4,FALSE),"0")</f>
        <v>500</v>
      </c>
      <c r="AJ479" s="168">
        <f>IFERROR(VLOOKUP(B479,[2]rptBudgetaryBudgetCrossOrganiza!$A$1:$M$744,6,FALSE),"0")</f>
        <v>500</v>
      </c>
      <c r="AK479" s="170">
        <v>500</v>
      </c>
      <c r="AL479" s="170">
        <f>IFERROR(VLOOKUP(B479,[3]rptBudgetaryBudgetCrossOrganiza!$A$11516:$O$12569,13,FALSE),"0")</f>
        <v>81.13</v>
      </c>
      <c r="AM479" s="170"/>
      <c r="AN479" s="170"/>
      <c r="AO479" s="170"/>
      <c r="AP479" s="170"/>
      <c r="AQ479" s="170">
        <f t="shared" si="80"/>
        <v>-500</v>
      </c>
    </row>
    <row r="480" spans="1:43" x14ac:dyDescent="0.2">
      <c r="A480" s="141">
        <v>5</v>
      </c>
      <c r="B480" s="141" t="s">
        <v>689</v>
      </c>
      <c r="C480" s="148" t="str">
        <f t="shared" si="74"/>
        <v>40</v>
      </c>
      <c r="D480" s="148" t="str">
        <f t="shared" si="75"/>
        <v>85</v>
      </c>
      <c r="E480" s="148" t="str">
        <f t="shared" si="76"/>
        <v>560</v>
      </c>
      <c r="F480" s="141" t="str">
        <f t="shared" si="77"/>
        <v>6000.10</v>
      </c>
      <c r="G480" s="141" t="s">
        <v>933</v>
      </c>
      <c r="H480" s="163">
        <v>0</v>
      </c>
      <c r="I480" s="163">
        <v>0</v>
      </c>
      <c r="J480" s="163"/>
      <c r="K480" s="163"/>
      <c r="L480" s="163"/>
      <c r="M480" s="163">
        <v>0</v>
      </c>
      <c r="N480" s="139">
        <v>0</v>
      </c>
      <c r="O480" s="139"/>
      <c r="Q480" s="174">
        <v>0</v>
      </c>
      <c r="R480" s="174">
        <v>0</v>
      </c>
      <c r="S480" s="174"/>
      <c r="T480" s="174"/>
      <c r="U480" s="174"/>
      <c r="V480" s="174">
        <v>0</v>
      </c>
      <c r="W480" s="140">
        <v>0</v>
      </c>
      <c r="X480" s="140"/>
      <c r="Z480" s="172">
        <v>0</v>
      </c>
      <c r="AA480" s="172">
        <v>0</v>
      </c>
      <c r="AB480" s="172"/>
      <c r="AC480" s="172"/>
      <c r="AD480" s="172"/>
      <c r="AE480" s="172">
        <v>0</v>
      </c>
      <c r="AF480" s="172">
        <v>0</v>
      </c>
      <c r="AG480" s="172"/>
      <c r="AI480" s="168">
        <f>IFERROR(VLOOKUP(B480,[2]rptBudgetaryBudgetCrossOrganiza!$A$1:$M$744,4,FALSE),"0")</f>
        <v>0</v>
      </c>
      <c r="AJ480" s="168">
        <f>IFERROR(VLOOKUP(B480,[2]rptBudgetaryBudgetCrossOrganiza!$A$1:$M$744,6,FALSE),"0")</f>
        <v>0</v>
      </c>
      <c r="AK480" s="170">
        <v>0</v>
      </c>
      <c r="AL480" s="170">
        <f>IFERROR(VLOOKUP(B480,[3]rptBudgetaryBudgetCrossOrganiza!$A$11516:$O$12569,13,FALSE),"0")</f>
        <v>0</v>
      </c>
      <c r="AM480" s="170"/>
      <c r="AN480" s="170"/>
      <c r="AO480" s="170"/>
      <c r="AP480" s="170"/>
      <c r="AQ480" s="170">
        <f t="shared" si="80"/>
        <v>0</v>
      </c>
    </row>
    <row r="481" spans="1:43" x14ac:dyDescent="0.2">
      <c r="A481" s="141">
        <v>5</v>
      </c>
      <c r="B481" s="141" t="s">
        <v>690</v>
      </c>
      <c r="C481" s="148" t="str">
        <f t="shared" si="74"/>
        <v>40</v>
      </c>
      <c r="D481" s="148" t="str">
        <f t="shared" si="75"/>
        <v>85</v>
      </c>
      <c r="E481" s="148" t="str">
        <f t="shared" si="76"/>
        <v>560</v>
      </c>
      <c r="F481" s="141" t="str">
        <f t="shared" si="77"/>
        <v>6000.18</v>
      </c>
      <c r="G481" s="141" t="s">
        <v>179</v>
      </c>
      <c r="H481" s="163">
        <v>50000</v>
      </c>
      <c r="I481" s="163">
        <v>50000</v>
      </c>
      <c r="J481" s="163"/>
      <c r="K481" s="163"/>
      <c r="L481" s="163"/>
      <c r="M481" s="163">
        <v>5000</v>
      </c>
      <c r="N481" s="139">
        <v>5000</v>
      </c>
      <c r="O481" s="139"/>
      <c r="Q481" s="174">
        <v>50000</v>
      </c>
      <c r="R481" s="174">
        <v>50000</v>
      </c>
      <c r="S481" s="174"/>
      <c r="T481" s="174"/>
      <c r="U481" s="174"/>
      <c r="V481" s="174">
        <v>0</v>
      </c>
      <c r="W481" s="140">
        <v>0</v>
      </c>
      <c r="X481" s="140"/>
      <c r="Z481" s="172">
        <v>25000</v>
      </c>
      <c r="AA481" s="172">
        <v>25000</v>
      </c>
      <c r="AB481" s="172"/>
      <c r="AC481" s="172"/>
      <c r="AD481" s="172"/>
      <c r="AE481" s="172">
        <v>0</v>
      </c>
      <c r="AF481" s="172">
        <v>0</v>
      </c>
      <c r="AG481" s="172"/>
      <c r="AI481" s="168">
        <f>IFERROR(VLOOKUP(B481,[2]rptBudgetaryBudgetCrossOrganiza!$A$1:$M$744,4,FALSE),"0")</f>
        <v>25000</v>
      </c>
      <c r="AJ481" s="168">
        <f>IFERROR(VLOOKUP(B481,[2]rptBudgetaryBudgetCrossOrganiza!$A$1:$M$744,6,FALSE),"0")</f>
        <v>25000</v>
      </c>
      <c r="AK481" s="170">
        <v>25000</v>
      </c>
      <c r="AL481" s="170">
        <f>IFERROR(VLOOKUP(B481,[3]rptBudgetaryBudgetCrossOrganiza!$A$11516:$O$12569,13,FALSE),"0")</f>
        <v>0</v>
      </c>
      <c r="AM481" s="170"/>
      <c r="AN481" s="170"/>
      <c r="AO481" s="170"/>
      <c r="AP481" s="170"/>
      <c r="AQ481" s="170">
        <f t="shared" si="80"/>
        <v>-25000</v>
      </c>
    </row>
    <row r="482" spans="1:43" x14ac:dyDescent="0.2">
      <c r="A482" s="141">
        <v>6</v>
      </c>
      <c r="B482" s="141" t="s">
        <v>691</v>
      </c>
      <c r="C482" s="148" t="str">
        <f t="shared" si="74"/>
        <v>40</v>
      </c>
      <c r="D482" s="148" t="str">
        <f t="shared" si="75"/>
        <v>85</v>
      </c>
      <c r="E482" s="148" t="str">
        <f t="shared" si="76"/>
        <v>560</v>
      </c>
      <c r="F482" s="141" t="str">
        <f t="shared" si="77"/>
        <v>6200.02</v>
      </c>
      <c r="G482" s="141" t="s">
        <v>116</v>
      </c>
      <c r="H482" s="163">
        <v>5000</v>
      </c>
      <c r="I482" s="163">
        <v>5000</v>
      </c>
      <c r="J482" s="163"/>
      <c r="K482" s="163"/>
      <c r="L482" s="163"/>
      <c r="M482" s="163">
        <v>1210.31</v>
      </c>
      <c r="N482" s="139">
        <v>1210.31</v>
      </c>
      <c r="O482" s="139"/>
      <c r="Q482" s="174">
        <v>5000</v>
      </c>
      <c r="R482" s="174">
        <v>5000</v>
      </c>
      <c r="S482" s="174"/>
      <c r="T482" s="174"/>
      <c r="U482" s="174"/>
      <c r="V482" s="174">
        <v>7606.75</v>
      </c>
      <c r="W482" s="140">
        <v>7606.75</v>
      </c>
      <c r="X482" s="140"/>
      <c r="Z482" s="172">
        <v>5000</v>
      </c>
      <c r="AA482" s="172">
        <v>5000</v>
      </c>
      <c r="AB482" s="172"/>
      <c r="AC482" s="172"/>
      <c r="AD482" s="172"/>
      <c r="AE482" s="172">
        <v>5073.5600000000004</v>
      </c>
      <c r="AF482" s="172">
        <v>5073.5600000000004</v>
      </c>
      <c r="AG482" s="172"/>
      <c r="AI482" s="168">
        <f>IFERROR(VLOOKUP(B482,[2]rptBudgetaryBudgetCrossOrganiza!$A$1:$M$744,4,FALSE),"0")</f>
        <v>5000</v>
      </c>
      <c r="AJ482" s="168">
        <f>IFERROR(VLOOKUP(B482,[2]rptBudgetaryBudgetCrossOrganiza!$A$1:$M$744,6,FALSE),"0")</f>
        <v>5000</v>
      </c>
      <c r="AK482" s="170">
        <v>5000</v>
      </c>
      <c r="AL482" s="170">
        <f>IFERROR(VLOOKUP(B482,[3]rptBudgetaryBudgetCrossOrganiza!$A$11516:$O$12569,13,FALSE),"0")</f>
        <v>1486.79</v>
      </c>
      <c r="AM482" s="170"/>
      <c r="AN482" s="170"/>
      <c r="AO482" s="170"/>
      <c r="AP482" s="170"/>
      <c r="AQ482" s="170">
        <f t="shared" si="80"/>
        <v>-5000</v>
      </c>
    </row>
    <row r="483" spans="1:43" x14ac:dyDescent="0.2">
      <c r="A483" s="141">
        <v>6</v>
      </c>
      <c r="B483" s="141" t="s">
        <v>692</v>
      </c>
      <c r="C483" s="148" t="str">
        <f t="shared" si="74"/>
        <v>40</v>
      </c>
      <c r="D483" s="148" t="str">
        <f t="shared" si="75"/>
        <v>85</v>
      </c>
      <c r="E483" s="148" t="str">
        <f t="shared" si="76"/>
        <v>560</v>
      </c>
      <c r="F483" s="141" t="str">
        <f t="shared" si="77"/>
        <v>6200.04</v>
      </c>
      <c r="G483" s="141" t="s">
        <v>157</v>
      </c>
      <c r="H483" s="163">
        <v>800</v>
      </c>
      <c r="I483" s="163">
        <v>800</v>
      </c>
      <c r="J483" s="163"/>
      <c r="K483" s="163"/>
      <c r="L483" s="163"/>
      <c r="M483" s="163">
        <v>0</v>
      </c>
      <c r="N483" s="139">
        <v>0</v>
      </c>
      <c r="O483" s="139"/>
      <c r="Q483" s="174">
        <v>0</v>
      </c>
      <c r="R483" s="174">
        <v>0</v>
      </c>
      <c r="S483" s="174"/>
      <c r="T483" s="174"/>
      <c r="U483" s="174"/>
      <c r="V483" s="174">
        <v>0</v>
      </c>
      <c r="W483" s="140">
        <v>0</v>
      </c>
      <c r="X483" s="140"/>
      <c r="Z483" s="172">
        <v>0</v>
      </c>
      <c r="AA483" s="172">
        <v>0</v>
      </c>
      <c r="AB483" s="172"/>
      <c r="AC483" s="172"/>
      <c r="AD483" s="172"/>
      <c r="AE483" s="172">
        <v>0</v>
      </c>
      <c r="AF483" s="172">
        <v>0</v>
      </c>
      <c r="AG483" s="172"/>
      <c r="AI483" s="168">
        <f>IFERROR(VLOOKUP(B483,[2]rptBudgetaryBudgetCrossOrganiza!$A$1:$M$744,4,FALSE),"0")</f>
        <v>0</v>
      </c>
      <c r="AJ483" s="168">
        <f>IFERROR(VLOOKUP(B483,[2]rptBudgetaryBudgetCrossOrganiza!$A$1:$M$744,6,FALSE),"0")</f>
        <v>0</v>
      </c>
      <c r="AK483" s="170">
        <v>0</v>
      </c>
      <c r="AL483" s="170">
        <f>IFERROR(VLOOKUP(B483,[3]rptBudgetaryBudgetCrossOrganiza!$A$11516:$O$12569,13,FALSE),"0")</f>
        <v>0</v>
      </c>
      <c r="AM483" s="170"/>
      <c r="AN483" s="170"/>
      <c r="AO483" s="170"/>
      <c r="AP483" s="170"/>
      <c r="AQ483" s="170">
        <f t="shared" si="80"/>
        <v>0</v>
      </c>
    </row>
    <row r="484" spans="1:43" x14ac:dyDescent="0.2">
      <c r="A484" s="141">
        <v>6</v>
      </c>
      <c r="B484" s="141" t="s">
        <v>693</v>
      </c>
      <c r="C484" s="148" t="str">
        <f t="shared" si="74"/>
        <v>40</v>
      </c>
      <c r="D484" s="148" t="str">
        <f t="shared" si="75"/>
        <v>85</v>
      </c>
      <c r="E484" s="148" t="str">
        <f t="shared" si="76"/>
        <v>560</v>
      </c>
      <c r="F484" s="141" t="str">
        <f t="shared" si="77"/>
        <v>6200.05</v>
      </c>
      <c r="G484" s="141" t="s">
        <v>118</v>
      </c>
      <c r="H484" s="163">
        <v>2270</v>
      </c>
      <c r="I484" s="163">
        <v>2270</v>
      </c>
      <c r="J484" s="163"/>
      <c r="K484" s="163"/>
      <c r="L484" s="163"/>
      <c r="M484" s="163">
        <v>2217.34</v>
      </c>
      <c r="N484" s="139">
        <v>2217.34</v>
      </c>
      <c r="O484" s="139"/>
      <c r="Q484" s="174">
        <v>3000</v>
      </c>
      <c r="R484" s="174">
        <v>3000</v>
      </c>
      <c r="S484" s="174"/>
      <c r="T484" s="174"/>
      <c r="U484" s="174"/>
      <c r="V484" s="174">
        <v>1891.41</v>
      </c>
      <c r="W484" s="140">
        <v>1891.41</v>
      </c>
      <c r="X484" s="140"/>
      <c r="Z484" s="172">
        <v>3000</v>
      </c>
      <c r="AA484" s="172">
        <v>3000</v>
      </c>
      <c r="AB484" s="172"/>
      <c r="AC484" s="172"/>
      <c r="AD484" s="172"/>
      <c r="AE484" s="172">
        <v>1790.19</v>
      </c>
      <c r="AF484" s="172">
        <v>1790.19</v>
      </c>
      <c r="AG484" s="172"/>
      <c r="AI484" s="168">
        <f>IFERROR(VLOOKUP(B484,[2]rptBudgetaryBudgetCrossOrganiza!$A$1:$M$744,4,FALSE),"0")</f>
        <v>3000</v>
      </c>
      <c r="AJ484" s="168">
        <f>IFERROR(VLOOKUP(B484,[2]rptBudgetaryBudgetCrossOrganiza!$A$1:$M$744,6,FALSE),"0")</f>
        <v>3000</v>
      </c>
      <c r="AK484" s="170">
        <v>3000</v>
      </c>
      <c r="AL484" s="170">
        <f>IFERROR(VLOOKUP(B484,[3]rptBudgetaryBudgetCrossOrganiza!$A$11516:$O$12569,13,FALSE),"0")</f>
        <v>0</v>
      </c>
      <c r="AM484" s="170"/>
      <c r="AN484" s="170"/>
      <c r="AO484" s="170"/>
      <c r="AP484" s="170"/>
      <c r="AQ484" s="170">
        <f t="shared" si="80"/>
        <v>-3000</v>
      </c>
    </row>
    <row r="485" spans="1:43" x14ac:dyDescent="0.2">
      <c r="A485" s="141">
        <v>6</v>
      </c>
      <c r="B485" s="141" t="s">
        <v>694</v>
      </c>
      <c r="C485" s="148" t="str">
        <f t="shared" si="74"/>
        <v>40</v>
      </c>
      <c r="D485" s="148" t="str">
        <f t="shared" si="75"/>
        <v>85</v>
      </c>
      <c r="E485" s="148" t="str">
        <f t="shared" si="76"/>
        <v>560</v>
      </c>
      <c r="F485" s="141" t="str">
        <f t="shared" si="77"/>
        <v>6200.09</v>
      </c>
      <c r="G485" s="141" t="s">
        <v>153</v>
      </c>
      <c r="H485" s="163">
        <v>0</v>
      </c>
      <c r="I485" s="163">
        <v>0</v>
      </c>
      <c r="J485" s="163"/>
      <c r="K485" s="163"/>
      <c r="L485" s="163"/>
      <c r="M485" s="163">
        <v>0</v>
      </c>
      <c r="N485" s="139">
        <v>0</v>
      </c>
      <c r="O485" s="139"/>
      <c r="Q485" s="174">
        <v>0</v>
      </c>
      <c r="R485" s="174">
        <v>0</v>
      </c>
      <c r="S485" s="174"/>
      <c r="T485" s="174"/>
      <c r="U485" s="174"/>
      <c r="V485" s="174">
        <v>0</v>
      </c>
      <c r="W485" s="140">
        <v>0</v>
      </c>
      <c r="X485" s="140"/>
      <c r="Z485" s="172">
        <v>0</v>
      </c>
      <c r="AA485" s="172">
        <v>800</v>
      </c>
      <c r="AB485" s="172"/>
      <c r="AC485" s="172"/>
      <c r="AD485" s="172"/>
      <c r="AE485" s="172">
        <v>0</v>
      </c>
      <c r="AF485" s="172">
        <v>0</v>
      </c>
      <c r="AG485" s="172"/>
      <c r="AI485" s="168">
        <f>IFERROR(VLOOKUP(B485,[2]rptBudgetaryBudgetCrossOrganiza!$A$1:$M$744,4,FALSE),"0")</f>
        <v>0</v>
      </c>
      <c r="AJ485" s="168">
        <f>IFERROR(VLOOKUP(B485,[2]rptBudgetaryBudgetCrossOrganiza!$A$1:$M$744,6,FALSE),"0")</f>
        <v>0</v>
      </c>
      <c r="AK485" s="170">
        <v>0</v>
      </c>
      <c r="AL485" s="170">
        <f>IFERROR(VLOOKUP(B485,[3]rptBudgetaryBudgetCrossOrganiza!$A$11516:$O$12569,13,FALSE),"0")</f>
        <v>0</v>
      </c>
      <c r="AM485" s="170"/>
      <c r="AN485" s="170"/>
      <c r="AO485" s="170"/>
      <c r="AP485" s="170"/>
      <c r="AQ485" s="170">
        <f t="shared" si="80"/>
        <v>0</v>
      </c>
    </row>
    <row r="486" spans="1:43" x14ac:dyDescent="0.2">
      <c r="A486" s="141">
        <v>6</v>
      </c>
      <c r="B486" s="141" t="s">
        <v>695</v>
      </c>
      <c r="C486" s="148" t="str">
        <f t="shared" si="74"/>
        <v>40</v>
      </c>
      <c r="D486" s="148" t="str">
        <f t="shared" si="75"/>
        <v>85</v>
      </c>
      <c r="E486" s="148" t="str">
        <f t="shared" si="76"/>
        <v>560</v>
      </c>
      <c r="F486" s="141" t="str">
        <f t="shared" si="77"/>
        <v>6280.13</v>
      </c>
      <c r="G486" s="141" t="s">
        <v>935</v>
      </c>
      <c r="H486" s="163">
        <v>35000</v>
      </c>
      <c r="I486" s="163">
        <v>35000</v>
      </c>
      <c r="J486" s="163"/>
      <c r="K486" s="163"/>
      <c r="L486" s="163"/>
      <c r="M486" s="163">
        <v>18952.27</v>
      </c>
      <c r="N486" s="139">
        <v>18952.27</v>
      </c>
      <c r="O486" s="139"/>
      <c r="Q486" s="174">
        <v>35000</v>
      </c>
      <c r="R486" s="174">
        <v>35000</v>
      </c>
      <c r="S486" s="174"/>
      <c r="T486" s="174"/>
      <c r="U486" s="174"/>
      <c r="V486" s="174">
        <v>20211.93</v>
      </c>
      <c r="W486" s="140">
        <v>20211.93</v>
      </c>
      <c r="X486" s="140"/>
      <c r="Z486" s="172">
        <v>35000</v>
      </c>
      <c r="AA486" s="172">
        <v>28449</v>
      </c>
      <c r="AB486" s="172"/>
      <c r="AC486" s="172"/>
      <c r="AD486" s="172"/>
      <c r="AE486" s="172">
        <v>28280.17</v>
      </c>
      <c r="AF486" s="172">
        <v>28280.17</v>
      </c>
      <c r="AG486" s="172"/>
      <c r="AI486" s="168">
        <f>IFERROR(VLOOKUP(B486,[2]rptBudgetaryBudgetCrossOrganiza!$A$1:$M$744,4,FALSE),"0")</f>
        <v>35000</v>
      </c>
      <c r="AJ486" s="168">
        <f>IFERROR(VLOOKUP(B486,[2]rptBudgetaryBudgetCrossOrganiza!$A$1:$M$744,6,FALSE),"0")</f>
        <v>41551</v>
      </c>
      <c r="AK486" s="170">
        <v>41551</v>
      </c>
      <c r="AL486" s="170">
        <f>IFERROR(VLOOKUP(B486,[3]rptBudgetaryBudgetCrossOrganiza!$A$11516:$O$12569,13,FALSE),"0")</f>
        <v>2122.37</v>
      </c>
      <c r="AM486" s="170"/>
      <c r="AN486" s="170"/>
      <c r="AO486" s="170"/>
      <c r="AP486" s="170"/>
      <c r="AQ486" s="170">
        <f t="shared" si="80"/>
        <v>-41551</v>
      </c>
    </row>
    <row r="487" spans="1:43" x14ac:dyDescent="0.2">
      <c r="A487" s="141">
        <v>6</v>
      </c>
      <c r="B487" s="141" t="s">
        <v>696</v>
      </c>
      <c r="C487" s="148" t="str">
        <f t="shared" si="74"/>
        <v>40</v>
      </c>
      <c r="D487" s="148" t="str">
        <f t="shared" si="75"/>
        <v>85</v>
      </c>
      <c r="E487" s="148" t="str">
        <f t="shared" si="76"/>
        <v>560</v>
      </c>
      <c r="F487" s="141" t="str">
        <f t="shared" si="77"/>
        <v>6280.14</v>
      </c>
      <c r="G487" s="141" t="s">
        <v>186</v>
      </c>
      <c r="H487" s="163">
        <v>1000</v>
      </c>
      <c r="I487" s="163">
        <v>1000</v>
      </c>
      <c r="J487" s="163"/>
      <c r="K487" s="163"/>
      <c r="L487" s="163"/>
      <c r="M487" s="163">
        <v>176.27</v>
      </c>
      <c r="N487" s="139">
        <v>176.27</v>
      </c>
      <c r="O487" s="139"/>
      <c r="Q487" s="174">
        <v>1000</v>
      </c>
      <c r="R487" s="174">
        <v>1000</v>
      </c>
      <c r="S487" s="174"/>
      <c r="T487" s="174"/>
      <c r="U487" s="174"/>
      <c r="V487" s="174">
        <v>0</v>
      </c>
      <c r="W487" s="140">
        <v>0</v>
      </c>
      <c r="X487" s="140"/>
      <c r="Z487" s="172">
        <v>1000</v>
      </c>
      <c r="AA487" s="172">
        <v>1000</v>
      </c>
      <c r="AB487" s="172"/>
      <c r="AC487" s="172"/>
      <c r="AD487" s="172"/>
      <c r="AE487" s="172">
        <v>0</v>
      </c>
      <c r="AF487" s="172">
        <v>0</v>
      </c>
      <c r="AG487" s="172"/>
      <c r="AI487" s="168">
        <f>IFERROR(VLOOKUP(B487,[2]rptBudgetaryBudgetCrossOrganiza!$A$1:$M$744,4,FALSE),"0")</f>
        <v>1000</v>
      </c>
      <c r="AJ487" s="168">
        <f>IFERROR(VLOOKUP(B487,[2]rptBudgetaryBudgetCrossOrganiza!$A$1:$M$744,6,FALSE),"0")</f>
        <v>1000</v>
      </c>
      <c r="AK487" s="170">
        <v>1000</v>
      </c>
      <c r="AL487" s="170">
        <f>IFERROR(VLOOKUP(B487,[3]rptBudgetaryBudgetCrossOrganiza!$A$11516:$O$12569,13,FALSE),"0")</f>
        <v>0</v>
      </c>
      <c r="AM487" s="170"/>
      <c r="AN487" s="170"/>
      <c r="AO487" s="170"/>
      <c r="AP487" s="170"/>
      <c r="AQ487" s="170">
        <f t="shared" si="80"/>
        <v>-1000</v>
      </c>
    </row>
    <row r="488" spans="1:43" x14ac:dyDescent="0.2">
      <c r="A488" s="141">
        <v>6</v>
      </c>
      <c r="B488" s="141" t="s">
        <v>697</v>
      </c>
      <c r="C488" s="148" t="str">
        <f t="shared" si="74"/>
        <v>40</v>
      </c>
      <c r="D488" s="148" t="str">
        <f t="shared" si="75"/>
        <v>85</v>
      </c>
      <c r="E488" s="148" t="str">
        <f t="shared" si="76"/>
        <v>560</v>
      </c>
      <c r="F488" s="141" t="str">
        <f t="shared" si="77"/>
        <v>6280.27</v>
      </c>
      <c r="G488" s="141" t="s">
        <v>936</v>
      </c>
      <c r="H488" s="163">
        <v>0</v>
      </c>
      <c r="I488" s="163">
        <v>0</v>
      </c>
      <c r="J488" s="163"/>
      <c r="K488" s="163"/>
      <c r="L488" s="163"/>
      <c r="M488" s="163">
        <v>0</v>
      </c>
      <c r="N488" s="139">
        <v>0</v>
      </c>
      <c r="O488" s="139"/>
      <c r="Q488" s="174">
        <v>0</v>
      </c>
      <c r="R488" s="174">
        <v>0</v>
      </c>
      <c r="S488" s="174"/>
      <c r="T488" s="174"/>
      <c r="U488" s="174"/>
      <c r="V488" s="174">
        <v>0</v>
      </c>
      <c r="W488" s="140">
        <v>0</v>
      </c>
      <c r="X488" s="140"/>
      <c r="Z488" s="172">
        <v>0</v>
      </c>
      <c r="AA488" s="172">
        <v>0</v>
      </c>
      <c r="AB488" s="172"/>
      <c r="AC488" s="172"/>
      <c r="AD488" s="172"/>
      <c r="AE488" s="172">
        <v>0</v>
      </c>
      <c r="AF488" s="172">
        <v>0</v>
      </c>
      <c r="AG488" s="172"/>
      <c r="AI488" s="168">
        <f>IFERROR(VLOOKUP(B488,[2]rptBudgetaryBudgetCrossOrganiza!$A$1:$M$744,4,FALSE),"0")</f>
        <v>0</v>
      </c>
      <c r="AJ488" s="168">
        <f>IFERROR(VLOOKUP(B488,[2]rptBudgetaryBudgetCrossOrganiza!$A$1:$M$744,6,FALSE),"0")</f>
        <v>0</v>
      </c>
      <c r="AK488" s="170">
        <v>0</v>
      </c>
      <c r="AL488" s="170">
        <f>IFERROR(VLOOKUP(B488,[3]rptBudgetaryBudgetCrossOrganiza!$A$11516:$O$12569,13,FALSE),"0")</f>
        <v>0</v>
      </c>
      <c r="AM488" s="170"/>
      <c r="AN488" s="170"/>
      <c r="AO488" s="170"/>
      <c r="AP488" s="170"/>
      <c r="AQ488" s="170">
        <f t="shared" si="80"/>
        <v>0</v>
      </c>
    </row>
    <row r="489" spans="1:43" x14ac:dyDescent="0.2">
      <c r="A489" s="141">
        <v>6</v>
      </c>
      <c r="B489" s="141" t="s">
        <v>698</v>
      </c>
      <c r="C489" s="148" t="str">
        <f t="shared" si="74"/>
        <v>40</v>
      </c>
      <c r="D489" s="148" t="str">
        <f t="shared" si="75"/>
        <v>85</v>
      </c>
      <c r="E489" s="148" t="str">
        <f t="shared" si="76"/>
        <v>560</v>
      </c>
      <c r="F489" s="141" t="str">
        <f t="shared" si="77"/>
        <v>6280.28</v>
      </c>
      <c r="G489" s="141" t="s">
        <v>937</v>
      </c>
      <c r="H489" s="163">
        <v>43000</v>
      </c>
      <c r="I489" s="163">
        <v>45409</v>
      </c>
      <c r="J489" s="163"/>
      <c r="K489" s="163"/>
      <c r="L489" s="163"/>
      <c r="M489" s="163">
        <v>14663.82</v>
      </c>
      <c r="N489" s="139">
        <v>14663.82</v>
      </c>
      <c r="O489" s="139"/>
      <c r="Q489" s="174">
        <v>60000</v>
      </c>
      <c r="R489" s="174">
        <v>60852</v>
      </c>
      <c r="S489" s="174"/>
      <c r="T489" s="174"/>
      <c r="U489" s="174"/>
      <c r="V489" s="174">
        <v>23254.74</v>
      </c>
      <c r="W489" s="140">
        <v>23254.74</v>
      </c>
      <c r="X489" s="140"/>
      <c r="Z489" s="172">
        <v>85000</v>
      </c>
      <c r="AA489" s="172">
        <v>98363</v>
      </c>
      <c r="AB489" s="172"/>
      <c r="AC489" s="172"/>
      <c r="AD489" s="172"/>
      <c r="AE489" s="172">
        <v>14271.66</v>
      </c>
      <c r="AF489" s="172">
        <v>14271.66</v>
      </c>
      <c r="AG489" s="172"/>
      <c r="AI489" s="168">
        <f>IFERROR(VLOOKUP(B489,[2]rptBudgetaryBudgetCrossOrganiza!$A$1:$M$744,4,FALSE),"0")</f>
        <v>85000</v>
      </c>
      <c r="AJ489" s="168">
        <f>IFERROR(VLOOKUP(B489,[2]rptBudgetaryBudgetCrossOrganiza!$A$1:$M$744,6,FALSE),"0")</f>
        <v>85000</v>
      </c>
      <c r="AK489" s="170">
        <v>85000</v>
      </c>
      <c r="AL489" s="170">
        <f>IFERROR(VLOOKUP(B489,[3]rptBudgetaryBudgetCrossOrganiza!$A$11516:$O$12569,13,FALSE),"0")</f>
        <v>14762.96</v>
      </c>
      <c r="AM489" s="170"/>
      <c r="AN489" s="170"/>
      <c r="AO489" s="170"/>
      <c r="AP489" s="170"/>
      <c r="AQ489" s="170">
        <f t="shared" si="80"/>
        <v>-85000</v>
      </c>
    </row>
    <row r="490" spans="1:43" x14ac:dyDescent="0.2">
      <c r="A490" s="141">
        <v>6</v>
      </c>
      <c r="B490" s="141" t="s">
        <v>699</v>
      </c>
      <c r="C490" s="148" t="str">
        <f t="shared" si="74"/>
        <v>40</v>
      </c>
      <c r="D490" s="148" t="str">
        <f t="shared" si="75"/>
        <v>85</v>
      </c>
      <c r="E490" s="148" t="str">
        <f t="shared" si="76"/>
        <v>560</v>
      </c>
      <c r="F490" s="141" t="str">
        <f t="shared" si="77"/>
        <v>6280.29</v>
      </c>
      <c r="G490" s="141" t="s">
        <v>938</v>
      </c>
      <c r="H490" s="163">
        <v>1200000</v>
      </c>
      <c r="I490" s="163">
        <v>1016520</v>
      </c>
      <c r="J490" s="163"/>
      <c r="K490" s="163"/>
      <c r="L490" s="163"/>
      <c r="M490" s="163">
        <v>104999.84</v>
      </c>
      <c r="N490" s="139">
        <v>104999.84</v>
      </c>
      <c r="O490" s="139"/>
      <c r="Q490" s="174">
        <v>1200000</v>
      </c>
      <c r="R490" s="174">
        <v>1200000</v>
      </c>
      <c r="S490" s="174"/>
      <c r="T490" s="174"/>
      <c r="U490" s="174"/>
      <c r="V490" s="174">
        <v>129789.72</v>
      </c>
      <c r="W490" s="140">
        <v>129789.72</v>
      </c>
      <c r="X490" s="140"/>
      <c r="Z490" s="172">
        <v>1000000</v>
      </c>
      <c r="AA490" s="172">
        <v>1435303</v>
      </c>
      <c r="AB490" s="172"/>
      <c r="AC490" s="172"/>
      <c r="AD490" s="172"/>
      <c r="AE490" s="172">
        <v>337253.02</v>
      </c>
      <c r="AF490" s="172">
        <v>337253.02</v>
      </c>
      <c r="AG490" s="172"/>
      <c r="AI490" s="168">
        <f>IFERROR(VLOOKUP(B490,[2]rptBudgetaryBudgetCrossOrganiza!$A$1:$M$744,4,FALSE),"0")</f>
        <v>1000000</v>
      </c>
      <c r="AJ490" s="168">
        <f>IFERROR(VLOOKUP(B490,[2]rptBudgetaryBudgetCrossOrganiza!$A$1:$M$744,6,FALSE),"0")</f>
        <v>1000000</v>
      </c>
      <c r="AK490" s="195">
        <v>1500000</v>
      </c>
      <c r="AL490" s="170">
        <f>IFERROR(VLOOKUP(B490,[3]rptBudgetaryBudgetCrossOrganiza!$A$11516:$O$12569,13,FALSE),"0")</f>
        <v>1444.01</v>
      </c>
      <c r="AM490" s="170" t="s">
        <v>966</v>
      </c>
      <c r="AN490" s="170"/>
      <c r="AO490" s="170"/>
      <c r="AP490" s="170"/>
      <c r="AQ490" s="170">
        <f t="shared" si="80"/>
        <v>-1000000</v>
      </c>
    </row>
    <row r="491" spans="1:43" x14ac:dyDescent="0.2">
      <c r="A491" s="141">
        <v>6</v>
      </c>
      <c r="B491" s="141" t="s">
        <v>700</v>
      </c>
      <c r="C491" s="148" t="str">
        <f t="shared" si="74"/>
        <v>40</v>
      </c>
      <c r="D491" s="148" t="str">
        <f t="shared" si="75"/>
        <v>85</v>
      </c>
      <c r="E491" s="148" t="str">
        <f t="shared" si="76"/>
        <v>560</v>
      </c>
      <c r="F491" s="141" t="str">
        <f t="shared" si="77"/>
        <v>6280.30</v>
      </c>
      <c r="G491" s="141" t="s">
        <v>939</v>
      </c>
      <c r="H491" s="163">
        <v>3000</v>
      </c>
      <c r="I491" s="163">
        <v>3000</v>
      </c>
      <c r="J491" s="163"/>
      <c r="K491" s="163"/>
      <c r="L491" s="163"/>
      <c r="M491" s="163">
        <v>571.96</v>
      </c>
      <c r="N491" s="139">
        <v>571.96</v>
      </c>
      <c r="O491" s="139"/>
      <c r="Q491" s="174">
        <v>3000</v>
      </c>
      <c r="R491" s="174">
        <v>3000</v>
      </c>
      <c r="S491" s="174"/>
      <c r="T491" s="174"/>
      <c r="U491" s="174"/>
      <c r="V491" s="174">
        <v>1004.72</v>
      </c>
      <c r="W491" s="140">
        <v>1004.72</v>
      </c>
      <c r="X491" s="140"/>
      <c r="Z491" s="172">
        <v>3000</v>
      </c>
      <c r="AA491" s="172">
        <v>3000</v>
      </c>
      <c r="AB491" s="172"/>
      <c r="AC491" s="172"/>
      <c r="AD491" s="172"/>
      <c r="AE491" s="172">
        <v>6.48</v>
      </c>
      <c r="AF491" s="172">
        <v>6.48</v>
      </c>
      <c r="AG491" s="172"/>
      <c r="AI491" s="168">
        <f>IFERROR(VLOOKUP(B491,[2]rptBudgetaryBudgetCrossOrganiza!$A$1:$M$744,4,FALSE),"0")</f>
        <v>3000</v>
      </c>
      <c r="AJ491" s="168">
        <f>IFERROR(VLOOKUP(B491,[2]rptBudgetaryBudgetCrossOrganiza!$A$1:$M$744,6,FALSE),"0")</f>
        <v>3000</v>
      </c>
      <c r="AK491" s="170">
        <v>3000</v>
      </c>
      <c r="AL491" s="170">
        <f>IFERROR(VLOOKUP(B491,[3]rptBudgetaryBudgetCrossOrganiza!$A$11516:$O$12569,13,FALSE),"0")</f>
        <v>409.31</v>
      </c>
      <c r="AM491" s="170"/>
      <c r="AN491" s="170"/>
      <c r="AO491" s="170"/>
      <c r="AP491" s="170"/>
      <c r="AQ491" s="170">
        <f t="shared" si="80"/>
        <v>-3000</v>
      </c>
    </row>
    <row r="492" spans="1:43" x14ac:dyDescent="0.2">
      <c r="A492" s="141">
        <v>6</v>
      </c>
      <c r="B492" s="141" t="s">
        <v>701</v>
      </c>
      <c r="C492" s="148" t="str">
        <f t="shared" ref="C492:C555" si="81">MID(B492,5,2)</f>
        <v>40</v>
      </c>
      <c r="D492" s="148" t="str">
        <f t="shared" si="75"/>
        <v>85</v>
      </c>
      <c r="E492" s="148" t="str">
        <f t="shared" si="76"/>
        <v>560</v>
      </c>
      <c r="F492" s="141" t="str">
        <f t="shared" si="77"/>
        <v>6280.31</v>
      </c>
      <c r="G492" s="141" t="s">
        <v>940</v>
      </c>
      <c r="H492" s="163">
        <v>196500</v>
      </c>
      <c r="I492" s="163">
        <v>196500</v>
      </c>
      <c r="J492" s="163"/>
      <c r="K492" s="163"/>
      <c r="L492" s="163"/>
      <c r="M492" s="163">
        <v>80698.789999999994</v>
      </c>
      <c r="N492" s="139">
        <v>80698.789999999994</v>
      </c>
      <c r="O492" s="139"/>
      <c r="Q492" s="174">
        <v>196500</v>
      </c>
      <c r="R492" s="174">
        <v>196500</v>
      </c>
      <c r="S492" s="174"/>
      <c r="T492" s="174"/>
      <c r="U492" s="174"/>
      <c r="V492" s="174">
        <v>72652.92</v>
      </c>
      <c r="W492" s="140">
        <v>72652.92</v>
      </c>
      <c r="X492" s="140"/>
      <c r="Z492" s="172">
        <v>100000</v>
      </c>
      <c r="AA492" s="172">
        <v>100000</v>
      </c>
      <c r="AB492" s="172"/>
      <c r="AC492" s="172"/>
      <c r="AD492" s="172"/>
      <c r="AE492" s="172">
        <v>46067.72</v>
      </c>
      <c r="AF492" s="172">
        <v>46067.72</v>
      </c>
      <c r="AG492" s="172"/>
      <c r="AI492" s="168">
        <f>IFERROR(VLOOKUP(B492,[2]rptBudgetaryBudgetCrossOrganiza!$A$1:$M$744,4,FALSE),"0")</f>
        <v>100000</v>
      </c>
      <c r="AJ492" s="168">
        <f>IFERROR(VLOOKUP(B492,[2]rptBudgetaryBudgetCrossOrganiza!$A$1:$M$744,6,FALSE),"0")</f>
        <v>100000</v>
      </c>
      <c r="AK492" s="170">
        <v>100000</v>
      </c>
      <c r="AL492" s="170">
        <f>IFERROR(VLOOKUP(B492,[3]rptBudgetaryBudgetCrossOrganiza!$A$11516:$O$12569,13,FALSE),"0")</f>
        <v>8625</v>
      </c>
      <c r="AM492" s="170"/>
      <c r="AN492" s="170"/>
      <c r="AO492" s="170"/>
      <c r="AP492" s="170"/>
      <c r="AQ492" s="170">
        <f t="shared" si="80"/>
        <v>-100000</v>
      </c>
    </row>
    <row r="493" spans="1:43" x14ac:dyDescent="0.2">
      <c r="A493" s="141">
        <v>6</v>
      </c>
      <c r="B493" s="141" t="s">
        <v>702</v>
      </c>
      <c r="C493" s="148" t="str">
        <f t="shared" si="81"/>
        <v>40</v>
      </c>
      <c r="D493" s="148" t="str">
        <f t="shared" si="75"/>
        <v>85</v>
      </c>
      <c r="E493" s="148" t="str">
        <f t="shared" si="76"/>
        <v>560</v>
      </c>
      <c r="F493" s="141" t="str">
        <f t="shared" si="77"/>
        <v>6280.34</v>
      </c>
      <c r="G493" s="141" t="s">
        <v>943</v>
      </c>
      <c r="H493" s="163">
        <v>25000</v>
      </c>
      <c r="I493" s="163">
        <v>25000</v>
      </c>
      <c r="J493" s="163"/>
      <c r="K493" s="163"/>
      <c r="L493" s="163"/>
      <c r="M493" s="163">
        <v>5579.68</v>
      </c>
      <c r="N493" s="139">
        <v>5579.68</v>
      </c>
      <c r="O493" s="139"/>
      <c r="Q493" s="174">
        <v>25000</v>
      </c>
      <c r="R493" s="174">
        <v>25000</v>
      </c>
      <c r="S493" s="174"/>
      <c r="T493" s="174"/>
      <c r="U493" s="174"/>
      <c r="V493" s="174">
        <v>13521.07</v>
      </c>
      <c r="W493" s="140">
        <v>13521.07</v>
      </c>
      <c r="X493" s="140"/>
      <c r="Z493" s="172">
        <v>25000</v>
      </c>
      <c r="AA493" s="172">
        <v>25000</v>
      </c>
      <c r="AB493" s="172"/>
      <c r="AC493" s="172"/>
      <c r="AD493" s="172"/>
      <c r="AE493" s="172">
        <v>10519.16</v>
      </c>
      <c r="AF493" s="172">
        <v>10519.16</v>
      </c>
      <c r="AG493" s="172"/>
      <c r="AI493" s="168">
        <f>IFERROR(VLOOKUP(B493,[2]rptBudgetaryBudgetCrossOrganiza!$A$1:$M$744,4,FALSE),"0")</f>
        <v>25000</v>
      </c>
      <c r="AJ493" s="168">
        <f>IFERROR(VLOOKUP(B493,[2]rptBudgetaryBudgetCrossOrganiza!$A$1:$M$744,6,FALSE),"0")</f>
        <v>25000</v>
      </c>
      <c r="AK493" s="170">
        <v>25000</v>
      </c>
      <c r="AL493" s="170">
        <f>IFERROR(VLOOKUP(B493,[3]rptBudgetaryBudgetCrossOrganiza!$A$11516:$O$12569,13,FALSE),"0")</f>
        <v>1356.89</v>
      </c>
      <c r="AM493" s="170"/>
      <c r="AN493" s="170"/>
      <c r="AO493" s="170"/>
      <c r="AP493" s="170"/>
      <c r="AQ493" s="170">
        <f t="shared" si="80"/>
        <v>-25000</v>
      </c>
    </row>
    <row r="494" spans="1:43" x14ac:dyDescent="0.2">
      <c r="A494" s="141">
        <v>6</v>
      </c>
      <c r="B494" s="141" t="s">
        <v>703</v>
      </c>
      <c r="C494" s="148" t="str">
        <f t="shared" si="81"/>
        <v>40</v>
      </c>
      <c r="D494" s="148" t="str">
        <f t="shared" si="75"/>
        <v>85</v>
      </c>
      <c r="E494" s="148" t="str">
        <f t="shared" si="76"/>
        <v>560</v>
      </c>
      <c r="F494" s="141" t="str">
        <f t="shared" si="77"/>
        <v>6300.01</v>
      </c>
      <c r="G494" s="141" t="s">
        <v>158</v>
      </c>
      <c r="H494" s="163">
        <v>1000</v>
      </c>
      <c r="I494" s="163">
        <v>1000</v>
      </c>
      <c r="J494" s="163"/>
      <c r="K494" s="163"/>
      <c r="L494" s="163"/>
      <c r="M494" s="163">
        <v>4047.92</v>
      </c>
      <c r="N494" s="139">
        <v>4047.92</v>
      </c>
      <c r="O494" s="139"/>
      <c r="Q494" s="174">
        <v>6000</v>
      </c>
      <c r="R494" s="174">
        <v>6000</v>
      </c>
      <c r="S494" s="174"/>
      <c r="T494" s="174"/>
      <c r="U494" s="174"/>
      <c r="V494" s="174">
        <v>5816.74</v>
      </c>
      <c r="W494" s="140">
        <v>5816.74</v>
      </c>
      <c r="X494" s="140"/>
      <c r="Z494" s="172">
        <v>7000</v>
      </c>
      <c r="AA494" s="172">
        <v>7000</v>
      </c>
      <c r="AB494" s="172"/>
      <c r="AC494" s="172"/>
      <c r="AD494" s="172"/>
      <c r="AE494" s="172">
        <v>4379.1000000000004</v>
      </c>
      <c r="AF494" s="172">
        <v>4379.1000000000004</v>
      </c>
      <c r="AG494" s="172"/>
      <c r="AI494" s="168">
        <f>IFERROR(VLOOKUP(B494,[2]rptBudgetaryBudgetCrossOrganiza!$A$1:$M$744,4,FALSE),"0")</f>
        <v>7000</v>
      </c>
      <c r="AJ494" s="168">
        <f>IFERROR(VLOOKUP(B494,[2]rptBudgetaryBudgetCrossOrganiza!$A$1:$M$744,6,FALSE),"0")</f>
        <v>7000</v>
      </c>
      <c r="AK494" s="170">
        <v>7000</v>
      </c>
      <c r="AL494" s="170">
        <f>IFERROR(VLOOKUP(B494,[3]rptBudgetaryBudgetCrossOrganiza!$A$11516:$O$12569,13,FALSE),"0")</f>
        <v>0</v>
      </c>
      <c r="AM494" s="170"/>
      <c r="AN494" s="170"/>
      <c r="AO494" s="170"/>
      <c r="AP494" s="170"/>
      <c r="AQ494" s="170">
        <f t="shared" si="80"/>
        <v>-7000</v>
      </c>
    </row>
    <row r="495" spans="1:43" x14ac:dyDescent="0.2">
      <c r="A495" s="141">
        <v>6</v>
      </c>
      <c r="B495" s="141" t="s">
        <v>704</v>
      </c>
      <c r="C495" s="148" t="str">
        <f t="shared" si="81"/>
        <v>40</v>
      </c>
      <c r="D495" s="148" t="str">
        <f t="shared" si="75"/>
        <v>85</v>
      </c>
      <c r="E495" s="148" t="str">
        <f t="shared" si="76"/>
        <v>560</v>
      </c>
      <c r="F495" s="141" t="str">
        <f t="shared" si="77"/>
        <v>6350.01</v>
      </c>
      <c r="G495" s="141" t="s">
        <v>159</v>
      </c>
      <c r="H495" s="163">
        <v>1200</v>
      </c>
      <c r="I495" s="163">
        <v>1200</v>
      </c>
      <c r="J495" s="163"/>
      <c r="K495" s="163"/>
      <c r="L495" s="163"/>
      <c r="M495" s="163">
        <v>530</v>
      </c>
      <c r="N495" s="139">
        <v>530</v>
      </c>
      <c r="O495" s="139"/>
      <c r="Q495" s="174">
        <v>5000</v>
      </c>
      <c r="R495" s="174">
        <v>28000</v>
      </c>
      <c r="S495" s="174"/>
      <c r="T495" s="174"/>
      <c r="U495" s="174"/>
      <c r="V495" s="174">
        <v>21275</v>
      </c>
      <c r="W495" s="140">
        <v>21275</v>
      </c>
      <c r="X495" s="140"/>
      <c r="Z495" s="172">
        <v>10000</v>
      </c>
      <c r="AA495" s="172">
        <v>10000</v>
      </c>
      <c r="AB495" s="172"/>
      <c r="AC495" s="172"/>
      <c r="AD495" s="172"/>
      <c r="AE495" s="172">
        <v>1935</v>
      </c>
      <c r="AF495" s="172">
        <v>1935</v>
      </c>
      <c r="AG495" s="172"/>
      <c r="AI495" s="168">
        <f>IFERROR(VLOOKUP(B495,[2]rptBudgetaryBudgetCrossOrganiza!$A$1:$M$744,4,FALSE),"0")</f>
        <v>10000</v>
      </c>
      <c r="AJ495" s="168">
        <f>IFERROR(VLOOKUP(B495,[2]rptBudgetaryBudgetCrossOrganiza!$A$1:$M$744,6,FALSE),"0")</f>
        <v>10000</v>
      </c>
      <c r="AK495" s="170">
        <v>10000</v>
      </c>
      <c r="AL495" s="170">
        <f>IFERROR(VLOOKUP(B495,[3]rptBudgetaryBudgetCrossOrganiza!$A$11516:$O$12569,13,FALSE),"0")</f>
        <v>0</v>
      </c>
      <c r="AM495" s="170"/>
      <c r="AN495" s="170"/>
      <c r="AO495" s="170"/>
      <c r="AP495" s="170"/>
      <c r="AQ495" s="170">
        <f t="shared" si="80"/>
        <v>-10000</v>
      </c>
    </row>
    <row r="496" spans="1:43" x14ac:dyDescent="0.2">
      <c r="A496" s="141">
        <v>6</v>
      </c>
      <c r="B496" s="141" t="s">
        <v>705</v>
      </c>
      <c r="C496" s="148" t="str">
        <f t="shared" si="81"/>
        <v>40</v>
      </c>
      <c r="D496" s="148" t="str">
        <f t="shared" si="75"/>
        <v>85</v>
      </c>
      <c r="E496" s="148" t="str">
        <f t="shared" si="76"/>
        <v>560</v>
      </c>
      <c r="F496" s="141" t="str">
        <f t="shared" si="77"/>
        <v>6350.03</v>
      </c>
      <c r="G496" s="141" t="s">
        <v>161</v>
      </c>
      <c r="H496" s="163">
        <v>0</v>
      </c>
      <c r="I496" s="163">
        <v>0</v>
      </c>
      <c r="J496" s="163"/>
      <c r="K496" s="163"/>
      <c r="L496" s="163"/>
      <c r="M496" s="163">
        <v>0</v>
      </c>
      <c r="N496" s="139">
        <v>0</v>
      </c>
      <c r="O496" s="139"/>
      <c r="Q496" s="174">
        <v>0</v>
      </c>
      <c r="R496" s="174">
        <v>0</v>
      </c>
      <c r="S496" s="174"/>
      <c r="T496" s="174"/>
      <c r="U496" s="174"/>
      <c r="V496" s="174">
        <v>0</v>
      </c>
      <c r="W496" s="140">
        <v>0</v>
      </c>
      <c r="X496" s="140"/>
      <c r="Z496" s="172">
        <v>0</v>
      </c>
      <c r="AA496" s="172">
        <v>0</v>
      </c>
      <c r="AB496" s="172"/>
      <c r="AC496" s="172"/>
      <c r="AD496" s="172"/>
      <c r="AE496" s="172">
        <v>0</v>
      </c>
      <c r="AF496" s="172">
        <v>0</v>
      </c>
      <c r="AG496" s="172"/>
      <c r="AI496" s="168">
        <f>IFERROR(VLOOKUP(B496,[2]rptBudgetaryBudgetCrossOrganiza!$A$1:$M$744,4,FALSE),"0")</f>
        <v>0</v>
      </c>
      <c r="AJ496" s="168">
        <f>IFERROR(VLOOKUP(B496,[2]rptBudgetaryBudgetCrossOrganiza!$A$1:$M$744,6,FALSE),"0")</f>
        <v>0</v>
      </c>
      <c r="AK496" s="170">
        <v>0</v>
      </c>
      <c r="AL496" s="170">
        <f>IFERROR(VLOOKUP(B496,[3]rptBudgetaryBudgetCrossOrganiza!$A$11516:$O$12569,13,FALSE),"0")</f>
        <v>0</v>
      </c>
      <c r="AM496" s="170"/>
      <c r="AN496" s="170"/>
      <c r="AO496" s="170"/>
      <c r="AP496" s="170"/>
      <c r="AQ496" s="170">
        <f t="shared" si="80"/>
        <v>0</v>
      </c>
    </row>
    <row r="497" spans="1:43" x14ac:dyDescent="0.2">
      <c r="A497" s="141">
        <v>6</v>
      </c>
      <c r="B497" s="141" t="s">
        <v>706</v>
      </c>
      <c r="C497" s="148" t="str">
        <f t="shared" si="81"/>
        <v>40</v>
      </c>
      <c r="D497" s="148" t="str">
        <f t="shared" si="75"/>
        <v>85</v>
      </c>
      <c r="E497" s="148" t="str">
        <f t="shared" si="76"/>
        <v>560</v>
      </c>
      <c r="F497" s="141" t="str">
        <f t="shared" si="77"/>
        <v>6350.04</v>
      </c>
      <c r="G497" s="141" t="s">
        <v>951</v>
      </c>
      <c r="H497" s="163">
        <v>4350</v>
      </c>
      <c r="I497" s="163">
        <v>4350</v>
      </c>
      <c r="J497" s="163"/>
      <c r="K497" s="163"/>
      <c r="L497" s="163"/>
      <c r="M497" s="163">
        <v>0</v>
      </c>
      <c r="N497" s="139">
        <v>0</v>
      </c>
      <c r="O497" s="139"/>
      <c r="Q497" s="174">
        <v>12000</v>
      </c>
      <c r="R497" s="174">
        <v>12000</v>
      </c>
      <c r="S497" s="174"/>
      <c r="T497" s="174"/>
      <c r="U497" s="174"/>
      <c r="V497" s="174">
        <v>0</v>
      </c>
      <c r="W497" s="140">
        <v>0</v>
      </c>
      <c r="X497" s="140"/>
      <c r="Z497" s="172">
        <v>21000</v>
      </c>
      <c r="AA497" s="172">
        <v>21000</v>
      </c>
      <c r="AB497" s="172"/>
      <c r="AC497" s="172"/>
      <c r="AD497" s="172"/>
      <c r="AE497" s="172">
        <v>10893.2</v>
      </c>
      <c r="AF497" s="172">
        <v>10893.2</v>
      </c>
      <c r="AG497" s="172"/>
      <c r="AI497" s="168">
        <f>IFERROR(VLOOKUP(B497,[2]rptBudgetaryBudgetCrossOrganiza!$A$1:$M$744,4,FALSE),"0")</f>
        <v>21000</v>
      </c>
      <c r="AJ497" s="168">
        <f>IFERROR(VLOOKUP(B497,[2]rptBudgetaryBudgetCrossOrganiza!$A$1:$M$744,6,FALSE),"0")</f>
        <v>21000</v>
      </c>
      <c r="AK497" s="170">
        <v>21000</v>
      </c>
      <c r="AL497" s="170">
        <f>IFERROR(VLOOKUP(B497,[3]rptBudgetaryBudgetCrossOrganiza!$A$11516:$O$12569,13,FALSE),"0")</f>
        <v>901.4</v>
      </c>
      <c r="AM497" s="170"/>
      <c r="AN497" s="170"/>
      <c r="AO497" s="170"/>
      <c r="AP497" s="170"/>
      <c r="AQ497" s="170">
        <f t="shared" si="80"/>
        <v>-21000</v>
      </c>
    </row>
    <row r="498" spans="1:43" x14ac:dyDescent="0.2">
      <c r="A498" s="141">
        <v>6</v>
      </c>
      <c r="B498" s="141" t="s">
        <v>707</v>
      </c>
      <c r="C498" s="148" t="str">
        <f t="shared" si="81"/>
        <v>40</v>
      </c>
      <c r="D498" s="148" t="str">
        <f t="shared" si="75"/>
        <v>85</v>
      </c>
      <c r="E498" s="148" t="str">
        <f t="shared" si="76"/>
        <v>560</v>
      </c>
      <c r="F498" s="141" t="str">
        <f t="shared" si="77"/>
        <v>6375.02</v>
      </c>
      <c r="G498" s="141" t="s">
        <v>952</v>
      </c>
      <c r="H498" s="163">
        <v>10000</v>
      </c>
      <c r="I498" s="163">
        <v>10000</v>
      </c>
      <c r="J498" s="163"/>
      <c r="K498" s="163"/>
      <c r="L498" s="163"/>
      <c r="M498" s="163">
        <v>0</v>
      </c>
      <c r="N498" s="139">
        <v>0</v>
      </c>
      <c r="O498" s="139"/>
      <c r="Q498" s="174">
        <v>10000</v>
      </c>
      <c r="R498" s="174">
        <v>10000</v>
      </c>
      <c r="S498" s="174"/>
      <c r="T498" s="174"/>
      <c r="U498" s="174"/>
      <c r="V498" s="174">
        <v>2972</v>
      </c>
      <c r="W498" s="140">
        <v>2972</v>
      </c>
      <c r="X498" s="140"/>
      <c r="Z498" s="172">
        <v>5000</v>
      </c>
      <c r="AA498" s="172">
        <v>5000</v>
      </c>
      <c r="AB498" s="172"/>
      <c r="AC498" s="172"/>
      <c r="AD498" s="172"/>
      <c r="AE498" s="172">
        <v>2572</v>
      </c>
      <c r="AF498" s="172">
        <v>2572</v>
      </c>
      <c r="AG498" s="172"/>
      <c r="AI498" s="168">
        <f>IFERROR(VLOOKUP(B498,[2]rptBudgetaryBudgetCrossOrganiza!$A$1:$M$744,4,FALSE),"0")</f>
        <v>5000</v>
      </c>
      <c r="AJ498" s="168">
        <f>IFERROR(VLOOKUP(B498,[2]rptBudgetaryBudgetCrossOrganiza!$A$1:$M$744,6,FALSE),"0")</f>
        <v>5000</v>
      </c>
      <c r="AK498" s="170">
        <v>5000</v>
      </c>
      <c r="AL498" s="170">
        <f>IFERROR(VLOOKUP(B498,[3]rptBudgetaryBudgetCrossOrganiza!$A$11516:$O$12569,13,FALSE),"0")</f>
        <v>0</v>
      </c>
      <c r="AM498" s="170"/>
      <c r="AN498" s="170"/>
      <c r="AO498" s="170"/>
      <c r="AP498" s="170"/>
      <c r="AQ498" s="170">
        <f t="shared" si="80"/>
        <v>-5000</v>
      </c>
    </row>
    <row r="499" spans="1:43" x14ac:dyDescent="0.2">
      <c r="A499" s="141">
        <v>6</v>
      </c>
      <c r="B499" s="141" t="s">
        <v>708</v>
      </c>
      <c r="C499" s="148" t="str">
        <f t="shared" si="81"/>
        <v>40</v>
      </c>
      <c r="D499" s="148" t="str">
        <f t="shared" si="75"/>
        <v>85</v>
      </c>
      <c r="E499" s="148" t="str">
        <f t="shared" si="76"/>
        <v>560</v>
      </c>
      <c r="F499" s="141" t="str">
        <f t="shared" si="77"/>
        <v>6375.08</v>
      </c>
      <c r="G499" s="141" t="s">
        <v>946</v>
      </c>
      <c r="H499" s="163">
        <v>77000</v>
      </c>
      <c r="I499" s="163">
        <v>77000</v>
      </c>
      <c r="J499" s="163"/>
      <c r="K499" s="163"/>
      <c r="L499" s="163"/>
      <c r="M499" s="163">
        <v>67124.600000000006</v>
      </c>
      <c r="N499" s="139">
        <v>67124.600000000006</v>
      </c>
      <c r="O499" s="139"/>
      <c r="Q499" s="174">
        <v>85000</v>
      </c>
      <c r="R499" s="174">
        <v>85000</v>
      </c>
      <c r="S499" s="174"/>
      <c r="T499" s="174"/>
      <c r="U499" s="174"/>
      <c r="V499" s="174">
        <v>65188.55</v>
      </c>
      <c r="W499" s="140">
        <v>65188.55</v>
      </c>
      <c r="X499" s="140"/>
      <c r="Z499" s="172">
        <v>90000</v>
      </c>
      <c r="AA499" s="172">
        <v>110000</v>
      </c>
      <c r="AB499" s="172"/>
      <c r="AC499" s="172"/>
      <c r="AD499" s="172"/>
      <c r="AE499" s="172">
        <v>91319.56</v>
      </c>
      <c r="AF499" s="172">
        <v>91319.56</v>
      </c>
      <c r="AG499" s="172"/>
      <c r="AI499" s="168">
        <f>IFERROR(VLOOKUP(B499,[2]rptBudgetaryBudgetCrossOrganiza!$A$1:$M$744,4,FALSE),"0")</f>
        <v>90000</v>
      </c>
      <c r="AJ499" s="168">
        <f>IFERROR(VLOOKUP(B499,[2]rptBudgetaryBudgetCrossOrganiza!$A$1:$M$744,6,FALSE),"0")</f>
        <v>90000</v>
      </c>
      <c r="AK499" s="195">
        <v>110000</v>
      </c>
      <c r="AL499" s="170">
        <f>IFERROR(VLOOKUP(B499,[3]rptBudgetaryBudgetCrossOrganiza!$A$11516:$O$12569,13,FALSE),"0")</f>
        <v>3567.49</v>
      </c>
      <c r="AM499" s="170" t="s">
        <v>967</v>
      </c>
      <c r="AN499" s="170"/>
      <c r="AO499" s="170"/>
      <c r="AP499" s="170"/>
      <c r="AQ499" s="170">
        <f t="shared" si="80"/>
        <v>-90000</v>
      </c>
    </row>
    <row r="500" spans="1:43" x14ac:dyDescent="0.2">
      <c r="A500" s="141">
        <v>9</v>
      </c>
      <c r="B500" s="141" t="s">
        <v>709</v>
      </c>
      <c r="C500" s="148" t="str">
        <f t="shared" si="81"/>
        <v>40</v>
      </c>
      <c r="D500" s="148" t="str">
        <f t="shared" si="75"/>
        <v>85</v>
      </c>
      <c r="E500" s="148" t="str">
        <f t="shared" si="76"/>
        <v>560</v>
      </c>
      <c r="F500" s="141" t="str">
        <f t="shared" si="77"/>
        <v>6400.02</v>
      </c>
      <c r="G500" s="141" t="s">
        <v>119</v>
      </c>
      <c r="H500" s="163">
        <v>10000</v>
      </c>
      <c r="I500" s="163">
        <v>10000</v>
      </c>
      <c r="J500" s="163"/>
      <c r="K500" s="163"/>
      <c r="L500" s="163"/>
      <c r="M500" s="163">
        <v>4590.96</v>
      </c>
      <c r="N500" s="139">
        <v>4590.96</v>
      </c>
      <c r="O500" s="139"/>
      <c r="Q500" s="174">
        <v>10000</v>
      </c>
      <c r="R500" s="174">
        <v>10000</v>
      </c>
      <c r="S500" s="174"/>
      <c r="T500" s="174"/>
      <c r="U500" s="174"/>
      <c r="V500" s="174">
        <v>708.66</v>
      </c>
      <c r="W500" s="140">
        <v>708.66</v>
      </c>
      <c r="X500" s="140"/>
      <c r="Z500" s="172">
        <v>0</v>
      </c>
      <c r="AA500" s="172">
        <v>0</v>
      </c>
      <c r="AB500" s="172"/>
      <c r="AC500" s="172"/>
      <c r="AD500" s="172"/>
      <c r="AE500" s="172">
        <v>0</v>
      </c>
      <c r="AF500" s="172">
        <v>0</v>
      </c>
      <c r="AG500" s="172"/>
      <c r="AI500" s="168">
        <f>IFERROR(VLOOKUP(B500,[2]rptBudgetaryBudgetCrossOrganiza!$A$1:$M$744,4,FALSE),"0")</f>
        <v>0</v>
      </c>
      <c r="AJ500" s="168">
        <f>IFERROR(VLOOKUP(B500,[2]rptBudgetaryBudgetCrossOrganiza!$A$1:$M$744,6,FALSE),"0")</f>
        <v>0</v>
      </c>
      <c r="AK500" s="170">
        <v>0</v>
      </c>
      <c r="AL500" s="170">
        <f>IFERROR(VLOOKUP(B500,[3]rptBudgetaryBudgetCrossOrganiza!$A$11516:$O$12569,13,FALSE),"0")</f>
        <v>0</v>
      </c>
      <c r="AM500" s="170"/>
      <c r="AN500" s="170"/>
      <c r="AO500" s="170"/>
      <c r="AP500" s="170"/>
      <c r="AQ500" s="170">
        <f t="shared" si="80"/>
        <v>0</v>
      </c>
    </row>
    <row r="501" spans="1:43" x14ac:dyDescent="0.2">
      <c r="A501" s="141">
        <v>9</v>
      </c>
      <c r="B501" s="141" t="s">
        <v>710</v>
      </c>
      <c r="C501" s="148" t="str">
        <f t="shared" si="81"/>
        <v>40</v>
      </c>
      <c r="D501" s="148" t="str">
        <f t="shared" si="75"/>
        <v>85</v>
      </c>
      <c r="E501" s="148" t="str">
        <f t="shared" si="76"/>
        <v>560</v>
      </c>
      <c r="F501" s="141" t="str">
        <f t="shared" si="77"/>
        <v>6400.07</v>
      </c>
      <c r="G501" s="141" t="s">
        <v>187</v>
      </c>
      <c r="H501" s="163">
        <v>100</v>
      </c>
      <c r="I501" s="163">
        <v>100</v>
      </c>
      <c r="J501" s="163"/>
      <c r="K501" s="163"/>
      <c r="L501" s="163"/>
      <c r="M501" s="163">
        <v>0</v>
      </c>
      <c r="N501" s="139">
        <v>0</v>
      </c>
      <c r="O501" s="139"/>
      <c r="Q501" s="174">
        <v>100</v>
      </c>
      <c r="R501" s="174">
        <v>100</v>
      </c>
      <c r="S501" s="174"/>
      <c r="T501" s="174"/>
      <c r="U501" s="174"/>
      <c r="V501" s="174">
        <v>0</v>
      </c>
      <c r="W501" s="140">
        <v>0</v>
      </c>
      <c r="X501" s="140"/>
      <c r="Z501" s="172">
        <v>500</v>
      </c>
      <c r="AA501" s="172">
        <v>500</v>
      </c>
      <c r="AB501" s="172"/>
      <c r="AC501" s="172"/>
      <c r="AD501" s="172"/>
      <c r="AE501" s="172">
        <v>0</v>
      </c>
      <c r="AF501" s="172">
        <v>0</v>
      </c>
      <c r="AG501" s="172"/>
      <c r="AI501" s="168">
        <f>IFERROR(VLOOKUP(B501,[2]rptBudgetaryBudgetCrossOrganiza!$A$1:$M$744,4,FALSE),"0")</f>
        <v>500</v>
      </c>
      <c r="AJ501" s="168">
        <f>IFERROR(VLOOKUP(B501,[2]rptBudgetaryBudgetCrossOrganiza!$A$1:$M$744,6,FALSE),"0")</f>
        <v>500</v>
      </c>
      <c r="AK501" s="170">
        <v>500</v>
      </c>
      <c r="AL501" s="170">
        <f>IFERROR(VLOOKUP(B501,[3]rptBudgetaryBudgetCrossOrganiza!$A$11516:$O$12569,13,FALSE),"0")</f>
        <v>0</v>
      </c>
      <c r="AM501" s="170"/>
      <c r="AN501" s="170"/>
      <c r="AO501" s="170"/>
      <c r="AP501" s="170"/>
      <c r="AQ501" s="170">
        <f t="shared" si="80"/>
        <v>-500</v>
      </c>
    </row>
    <row r="502" spans="1:43" x14ac:dyDescent="0.2">
      <c r="A502" s="141">
        <v>9</v>
      </c>
      <c r="B502" s="141" t="s">
        <v>711</v>
      </c>
      <c r="C502" s="148" t="str">
        <f t="shared" si="81"/>
        <v>40</v>
      </c>
      <c r="D502" s="148" t="str">
        <f t="shared" si="75"/>
        <v>85</v>
      </c>
      <c r="E502" s="148" t="str">
        <f t="shared" si="76"/>
        <v>560</v>
      </c>
      <c r="F502" s="141" t="str">
        <f t="shared" si="77"/>
        <v>6400.19</v>
      </c>
      <c r="G502" s="141" t="s">
        <v>953</v>
      </c>
      <c r="H502" s="163">
        <v>59000</v>
      </c>
      <c r="I502" s="163">
        <v>59000</v>
      </c>
      <c r="J502" s="163"/>
      <c r="K502" s="163"/>
      <c r="L502" s="163"/>
      <c r="M502" s="163">
        <v>10095.530000000001</v>
      </c>
      <c r="N502" s="139">
        <v>10095.530000000001</v>
      </c>
      <c r="O502" s="139"/>
      <c r="Q502" s="174">
        <v>59000</v>
      </c>
      <c r="R502" s="174">
        <v>59000</v>
      </c>
      <c r="S502" s="174"/>
      <c r="T502" s="174"/>
      <c r="U502" s="174"/>
      <c r="V502" s="174">
        <v>17576.400000000001</v>
      </c>
      <c r="W502" s="140">
        <v>17576.400000000001</v>
      </c>
      <c r="X502" s="140"/>
      <c r="Z502" s="172">
        <v>25000</v>
      </c>
      <c r="AA502" s="172">
        <v>25774</v>
      </c>
      <c r="AB502" s="172"/>
      <c r="AC502" s="172"/>
      <c r="AD502" s="172"/>
      <c r="AE502" s="172">
        <v>19967.849999999999</v>
      </c>
      <c r="AF502" s="172">
        <v>19967.849999999999</v>
      </c>
      <c r="AG502" s="172"/>
      <c r="AI502" s="168">
        <f>IFERROR(VLOOKUP(B502,[2]rptBudgetaryBudgetCrossOrganiza!$A$1:$M$744,4,FALSE),"0")</f>
        <v>25000</v>
      </c>
      <c r="AJ502" s="168">
        <f>IFERROR(VLOOKUP(B502,[2]rptBudgetaryBudgetCrossOrganiza!$A$1:$M$744,6,FALSE),"0")</f>
        <v>25000</v>
      </c>
      <c r="AK502" s="170">
        <v>25000</v>
      </c>
      <c r="AL502" s="170">
        <f>IFERROR(VLOOKUP(B502,[3]rptBudgetaryBudgetCrossOrganiza!$A$11516:$O$12569,13,FALSE),"0")</f>
        <v>0</v>
      </c>
      <c r="AM502" s="170"/>
      <c r="AN502" s="170"/>
      <c r="AO502" s="170"/>
      <c r="AP502" s="170"/>
      <c r="AQ502" s="170">
        <f t="shared" si="80"/>
        <v>-25000</v>
      </c>
    </row>
    <row r="503" spans="1:43" x14ac:dyDescent="0.2">
      <c r="A503" s="141">
        <v>6</v>
      </c>
      <c r="B503" s="141" t="s">
        <v>712</v>
      </c>
      <c r="C503" s="148" t="str">
        <f t="shared" si="81"/>
        <v>40</v>
      </c>
      <c r="D503" s="148" t="str">
        <f t="shared" si="75"/>
        <v>85</v>
      </c>
      <c r="E503" s="148" t="str">
        <f t="shared" si="76"/>
        <v>560</v>
      </c>
      <c r="F503" s="141" t="str">
        <f t="shared" si="77"/>
        <v>6600.01</v>
      </c>
      <c r="G503" s="141" t="s">
        <v>164</v>
      </c>
      <c r="H503" s="163">
        <v>500</v>
      </c>
      <c r="I503" s="163">
        <v>500</v>
      </c>
      <c r="J503" s="163"/>
      <c r="K503" s="163"/>
      <c r="L503" s="163"/>
      <c r="M503" s="163">
        <v>0</v>
      </c>
      <c r="N503" s="139">
        <v>0</v>
      </c>
      <c r="O503" s="139"/>
      <c r="Q503" s="174">
        <v>500</v>
      </c>
      <c r="R503" s="174">
        <v>500</v>
      </c>
      <c r="S503" s="174"/>
      <c r="T503" s="174"/>
      <c r="U503" s="174"/>
      <c r="V503" s="174">
        <v>0</v>
      </c>
      <c r="W503" s="140">
        <v>0</v>
      </c>
      <c r="X503" s="140"/>
      <c r="Z503" s="172">
        <v>0</v>
      </c>
      <c r="AA503" s="172">
        <v>0</v>
      </c>
      <c r="AB503" s="172"/>
      <c r="AC503" s="172"/>
      <c r="AD503" s="172"/>
      <c r="AE503" s="172">
        <v>0</v>
      </c>
      <c r="AF503" s="172">
        <v>0</v>
      </c>
      <c r="AG503" s="172"/>
      <c r="AI503" s="168">
        <f>IFERROR(VLOOKUP(B503,[2]rptBudgetaryBudgetCrossOrganiza!$A$1:$M$744,4,FALSE),"0")</f>
        <v>0</v>
      </c>
      <c r="AJ503" s="168">
        <f>IFERROR(VLOOKUP(B503,[2]rptBudgetaryBudgetCrossOrganiza!$A$1:$M$744,6,FALSE),"0")</f>
        <v>0</v>
      </c>
      <c r="AK503" s="170">
        <v>0</v>
      </c>
      <c r="AL503" s="170">
        <f>IFERROR(VLOOKUP(B503,[3]rptBudgetaryBudgetCrossOrganiza!$A$11516:$O$12569,13,FALSE),"0")</f>
        <v>0</v>
      </c>
      <c r="AM503" s="170"/>
      <c r="AN503" s="170"/>
      <c r="AO503" s="170"/>
      <c r="AP503" s="170"/>
      <c r="AQ503" s="170">
        <f t="shared" si="80"/>
        <v>0</v>
      </c>
    </row>
    <row r="504" spans="1:43" x14ac:dyDescent="0.2">
      <c r="A504" s="141">
        <v>6</v>
      </c>
      <c r="B504" s="141" t="s">
        <v>713</v>
      </c>
      <c r="C504" s="148" t="str">
        <f t="shared" si="81"/>
        <v>40</v>
      </c>
      <c r="D504" s="148" t="str">
        <f t="shared" ref="D504:D567" si="82">MID(B504,8,2)</f>
        <v>85</v>
      </c>
      <c r="E504" s="148" t="str">
        <f t="shared" ref="E504:E567" si="83">MID(B504,11,3)</f>
        <v>560</v>
      </c>
      <c r="F504" s="141" t="str">
        <f t="shared" ref="F504:F567" si="84">RIGHT(B504,7)</f>
        <v>6600.04</v>
      </c>
      <c r="G504" s="141" t="s">
        <v>123</v>
      </c>
      <c r="H504" s="163">
        <v>5000</v>
      </c>
      <c r="I504" s="163">
        <v>5000</v>
      </c>
      <c r="J504" s="163"/>
      <c r="K504" s="163"/>
      <c r="L504" s="163"/>
      <c r="M504" s="163">
        <v>1724.85</v>
      </c>
      <c r="N504" s="139">
        <v>1724.85</v>
      </c>
      <c r="O504" s="139"/>
      <c r="Q504" s="174">
        <v>5000</v>
      </c>
      <c r="R504" s="174">
        <v>5000</v>
      </c>
      <c r="S504" s="174"/>
      <c r="T504" s="174"/>
      <c r="U504" s="174"/>
      <c r="V504" s="174">
        <v>2267</v>
      </c>
      <c r="W504" s="140">
        <v>2267</v>
      </c>
      <c r="X504" s="140"/>
      <c r="Z504" s="172">
        <v>5000</v>
      </c>
      <c r="AA504" s="172">
        <v>5000</v>
      </c>
      <c r="AB504" s="172"/>
      <c r="AC504" s="172"/>
      <c r="AD504" s="172"/>
      <c r="AE504" s="172">
        <v>1455.2</v>
      </c>
      <c r="AF504" s="172">
        <v>1455.2</v>
      </c>
      <c r="AG504" s="172"/>
      <c r="AI504" s="168">
        <f>IFERROR(VLOOKUP(B504,[2]rptBudgetaryBudgetCrossOrganiza!$A$1:$M$744,4,FALSE),"0")</f>
        <v>5000</v>
      </c>
      <c r="AJ504" s="168">
        <f>IFERROR(VLOOKUP(B504,[2]rptBudgetaryBudgetCrossOrganiza!$A$1:$M$744,6,FALSE),"0")</f>
        <v>5000</v>
      </c>
      <c r="AK504" s="170">
        <v>5000</v>
      </c>
      <c r="AL504" s="170">
        <f>IFERROR(VLOOKUP(B504,[3]rptBudgetaryBudgetCrossOrganiza!$A$11516:$O$12569,13,FALSE),"0")</f>
        <v>1195.2</v>
      </c>
      <c r="AM504" s="170"/>
      <c r="AN504" s="170"/>
      <c r="AO504" s="170"/>
      <c r="AP504" s="170"/>
      <c r="AQ504" s="170">
        <f t="shared" si="80"/>
        <v>-5000</v>
      </c>
    </row>
    <row r="505" spans="1:43" x14ac:dyDescent="0.2">
      <c r="A505" s="141">
        <v>6</v>
      </c>
      <c r="B505" s="141" t="s">
        <v>714</v>
      </c>
      <c r="C505" s="148" t="str">
        <f t="shared" si="81"/>
        <v>40</v>
      </c>
      <c r="D505" s="148" t="str">
        <f t="shared" si="82"/>
        <v>85</v>
      </c>
      <c r="E505" s="148" t="str">
        <f t="shared" si="83"/>
        <v>560</v>
      </c>
      <c r="F505" s="141" t="str">
        <f t="shared" si="84"/>
        <v>6600.05</v>
      </c>
      <c r="G505" s="141" t="s">
        <v>954</v>
      </c>
      <c r="H505" s="163">
        <v>2000</v>
      </c>
      <c r="I505" s="163">
        <v>2000</v>
      </c>
      <c r="J505" s="163"/>
      <c r="K505" s="163"/>
      <c r="L505" s="163"/>
      <c r="M505" s="163">
        <v>105.6</v>
      </c>
      <c r="N505" s="139">
        <v>105.6</v>
      </c>
      <c r="O505" s="139"/>
      <c r="Q505" s="174">
        <v>2000</v>
      </c>
      <c r="R505" s="174">
        <v>2000</v>
      </c>
      <c r="S505" s="174"/>
      <c r="T505" s="174"/>
      <c r="U505" s="174"/>
      <c r="V505" s="174">
        <v>1886.49</v>
      </c>
      <c r="W505" s="140">
        <v>1886.49</v>
      </c>
      <c r="X505" s="140"/>
      <c r="Z505" s="172">
        <v>4000</v>
      </c>
      <c r="AA505" s="172">
        <v>4000</v>
      </c>
      <c r="AB505" s="172"/>
      <c r="AC505" s="172"/>
      <c r="AD505" s="172"/>
      <c r="AE505" s="172">
        <v>2813.92</v>
      </c>
      <c r="AF505" s="172">
        <v>2813.92</v>
      </c>
      <c r="AG505" s="172"/>
      <c r="AI505" s="168">
        <f>IFERROR(VLOOKUP(B505,[2]rptBudgetaryBudgetCrossOrganiza!$A$1:$M$744,4,FALSE),"0")</f>
        <v>4000</v>
      </c>
      <c r="AJ505" s="168">
        <f>IFERROR(VLOOKUP(B505,[2]rptBudgetaryBudgetCrossOrganiza!$A$1:$M$744,6,FALSE),"0")</f>
        <v>4000</v>
      </c>
      <c r="AK505" s="170">
        <v>4000</v>
      </c>
      <c r="AL505" s="170">
        <f>IFERROR(VLOOKUP(B505,[3]rptBudgetaryBudgetCrossOrganiza!$A$11516:$O$12569,13,FALSE),"0")</f>
        <v>807.33</v>
      </c>
      <c r="AM505" s="170"/>
      <c r="AN505" s="170"/>
      <c r="AO505" s="170"/>
      <c r="AP505" s="170"/>
      <c r="AQ505" s="170">
        <f t="shared" si="80"/>
        <v>-4000</v>
      </c>
    </row>
    <row r="506" spans="1:43" x14ac:dyDescent="0.2">
      <c r="A506" s="141">
        <v>6</v>
      </c>
      <c r="B506" s="141" t="s">
        <v>715</v>
      </c>
      <c r="C506" s="148" t="str">
        <f t="shared" si="81"/>
        <v>40</v>
      </c>
      <c r="D506" s="148" t="str">
        <f t="shared" si="82"/>
        <v>85</v>
      </c>
      <c r="E506" s="148" t="str">
        <f t="shared" si="83"/>
        <v>560</v>
      </c>
      <c r="F506" s="141" t="str">
        <f t="shared" si="84"/>
        <v>6600.07</v>
      </c>
      <c r="G506" s="141" t="s">
        <v>124</v>
      </c>
      <c r="H506" s="163">
        <v>0</v>
      </c>
      <c r="I506" s="163">
        <v>0</v>
      </c>
      <c r="J506" s="163"/>
      <c r="K506" s="163"/>
      <c r="L506" s="163"/>
      <c r="M506" s="163">
        <v>0</v>
      </c>
      <c r="N506" s="139">
        <v>0</v>
      </c>
      <c r="O506" s="139"/>
      <c r="Q506" s="174">
        <v>0</v>
      </c>
      <c r="R506" s="174">
        <v>0</v>
      </c>
      <c r="S506" s="174"/>
      <c r="T506" s="174"/>
      <c r="U506" s="174"/>
      <c r="V506" s="174">
        <v>0</v>
      </c>
      <c r="W506" s="140">
        <v>0</v>
      </c>
      <c r="X506" s="140"/>
      <c r="Z506" s="172">
        <v>0</v>
      </c>
      <c r="AA506" s="172">
        <v>325</v>
      </c>
      <c r="AB506" s="172"/>
      <c r="AC506" s="172"/>
      <c r="AD506" s="172"/>
      <c r="AE506" s="172">
        <v>0</v>
      </c>
      <c r="AF506" s="172">
        <v>0</v>
      </c>
      <c r="AG506" s="172"/>
      <c r="AI506" s="168">
        <f>IFERROR(VLOOKUP(B506,[2]rptBudgetaryBudgetCrossOrganiza!$A$1:$M$744,4,FALSE),"0")</f>
        <v>0</v>
      </c>
      <c r="AJ506" s="168">
        <f>IFERROR(VLOOKUP(B506,[2]rptBudgetaryBudgetCrossOrganiza!$A$1:$M$744,6,FALSE),"0")</f>
        <v>0</v>
      </c>
      <c r="AK506" s="170">
        <v>0</v>
      </c>
      <c r="AL506" s="170">
        <f>IFERROR(VLOOKUP(B506,[3]rptBudgetaryBudgetCrossOrganiza!$A$11516:$O$12569,13,FALSE),"0")</f>
        <v>0</v>
      </c>
      <c r="AM506" s="170"/>
      <c r="AN506" s="170"/>
      <c r="AO506" s="170"/>
      <c r="AP506" s="170"/>
      <c r="AQ506" s="170">
        <f t="shared" si="80"/>
        <v>0</v>
      </c>
    </row>
    <row r="507" spans="1:43" x14ac:dyDescent="0.2">
      <c r="A507" s="141">
        <v>7</v>
      </c>
      <c r="B507" s="141" t="s">
        <v>716</v>
      </c>
      <c r="C507" s="148" t="str">
        <f t="shared" si="81"/>
        <v>40</v>
      </c>
      <c r="D507" s="148" t="str">
        <f t="shared" si="82"/>
        <v>85</v>
      </c>
      <c r="E507" s="148" t="str">
        <f t="shared" si="83"/>
        <v>560</v>
      </c>
      <c r="F507" s="141" t="str">
        <f t="shared" si="84"/>
        <v>7000.99</v>
      </c>
      <c r="G507" s="141" t="s">
        <v>83</v>
      </c>
      <c r="H507" s="163">
        <v>23000</v>
      </c>
      <c r="I507" s="163">
        <v>0</v>
      </c>
      <c r="J507" s="163"/>
      <c r="K507" s="163"/>
      <c r="L507" s="163"/>
      <c r="M507" s="163">
        <v>0</v>
      </c>
      <c r="N507" s="139">
        <v>0</v>
      </c>
      <c r="O507" s="139"/>
      <c r="Q507" s="174">
        <v>0</v>
      </c>
      <c r="R507" s="174">
        <v>0</v>
      </c>
      <c r="S507" s="174"/>
      <c r="T507" s="174"/>
      <c r="U507" s="174"/>
      <c r="V507" s="174">
        <v>0</v>
      </c>
      <c r="W507" s="140">
        <v>0</v>
      </c>
      <c r="X507" s="140"/>
      <c r="Z507" s="172">
        <v>0</v>
      </c>
      <c r="AA507" s="172">
        <v>0</v>
      </c>
      <c r="AB507" s="172"/>
      <c r="AC507" s="172"/>
      <c r="AD507" s="172"/>
      <c r="AE507" s="172">
        <v>0</v>
      </c>
      <c r="AF507" s="172">
        <v>0</v>
      </c>
      <c r="AG507" s="172"/>
      <c r="AI507" s="168">
        <f>IFERROR(VLOOKUP(B507,[2]rptBudgetaryBudgetCrossOrganiza!$A$1:$M$744,4,FALSE),"0")</f>
        <v>0</v>
      </c>
      <c r="AJ507" s="168">
        <f>IFERROR(VLOOKUP(B507,[2]rptBudgetaryBudgetCrossOrganiza!$A$1:$M$744,6,FALSE),"0")</f>
        <v>0</v>
      </c>
      <c r="AK507" s="170">
        <v>0</v>
      </c>
      <c r="AL507" s="170">
        <f>IFERROR(VLOOKUP(B507,[3]rptBudgetaryBudgetCrossOrganiza!$A$11516:$O$12569,13,FALSE),"0")</f>
        <v>0</v>
      </c>
      <c r="AM507" s="170"/>
      <c r="AN507" s="170"/>
      <c r="AO507" s="170"/>
      <c r="AP507" s="170"/>
      <c r="AQ507" s="170">
        <f t="shared" si="80"/>
        <v>0</v>
      </c>
    </row>
    <row r="508" spans="1:43" x14ac:dyDescent="0.2">
      <c r="A508" s="190">
        <v>4</v>
      </c>
      <c r="B508" s="141" t="s">
        <v>717</v>
      </c>
      <c r="C508" s="148" t="str">
        <f t="shared" si="81"/>
        <v>40</v>
      </c>
      <c r="D508" s="148" t="str">
        <f t="shared" si="82"/>
        <v>85</v>
      </c>
      <c r="E508" s="148" t="str">
        <f t="shared" si="83"/>
        <v>680</v>
      </c>
      <c r="F508" s="141" t="str">
        <f t="shared" si="84"/>
        <v>5000.01</v>
      </c>
      <c r="G508" s="141" t="s">
        <v>84</v>
      </c>
      <c r="H508" s="163">
        <v>414635</v>
      </c>
      <c r="I508" s="163">
        <v>420135</v>
      </c>
      <c r="J508" s="163"/>
      <c r="K508" s="163"/>
      <c r="L508" s="163"/>
      <c r="M508" s="163">
        <v>282046.33</v>
      </c>
      <c r="N508" s="139">
        <v>282046.33</v>
      </c>
      <c r="O508" s="139"/>
      <c r="Q508" s="174">
        <v>430385</v>
      </c>
      <c r="R508" s="174">
        <v>430385</v>
      </c>
      <c r="S508" s="174"/>
      <c r="T508" s="174"/>
      <c r="U508" s="174"/>
      <c r="V508" s="174">
        <v>358424.4</v>
      </c>
      <c r="W508" s="140">
        <v>358424.4</v>
      </c>
      <c r="X508" s="140"/>
      <c r="Z508" s="172">
        <v>470180</v>
      </c>
      <c r="AA508" s="172">
        <v>477532</v>
      </c>
      <c r="AB508" s="172"/>
      <c r="AC508" s="172"/>
      <c r="AD508" s="172"/>
      <c r="AE508" s="172">
        <v>417142.72</v>
      </c>
      <c r="AF508" s="172">
        <v>417142.72</v>
      </c>
      <c r="AG508" s="172"/>
      <c r="AI508" s="168">
        <f>IFERROR(VLOOKUP(B508,[2]rptBudgetaryBudgetCrossOrganiza!$A$1:$M$744,4,FALSE),"0")</f>
        <v>484286</v>
      </c>
      <c r="AJ508" s="168">
        <f>IFERROR(VLOOKUP(B508,[2]rptBudgetaryBudgetCrossOrganiza!$A$1:$M$744,6,FALSE),"0")</f>
        <v>484286</v>
      </c>
      <c r="AK508" s="170">
        <f>AJ508</f>
        <v>484286</v>
      </c>
      <c r="AL508" s="170">
        <f>IFERROR(VLOOKUP(B508,[3]rptBudgetaryBudgetCrossOrganiza!$A$11516:$O$12569,13,FALSE),"0")</f>
        <v>120741.91</v>
      </c>
      <c r="AM508" s="170"/>
      <c r="AN508" s="170"/>
      <c r="AO508" s="170"/>
      <c r="AP508" s="170"/>
      <c r="AQ508" s="170">
        <f t="shared" si="80"/>
        <v>-484286</v>
      </c>
    </row>
    <row r="509" spans="1:43" x14ac:dyDescent="0.2">
      <c r="A509" s="190">
        <v>4</v>
      </c>
      <c r="B509" s="141" t="s">
        <v>718</v>
      </c>
      <c r="C509" s="148" t="str">
        <f t="shared" si="81"/>
        <v>40</v>
      </c>
      <c r="D509" s="148" t="str">
        <f t="shared" si="82"/>
        <v>85</v>
      </c>
      <c r="E509" s="148" t="str">
        <f t="shared" si="83"/>
        <v>680</v>
      </c>
      <c r="F509" s="141" t="str">
        <f t="shared" si="84"/>
        <v>5000.02</v>
      </c>
      <c r="G509" s="141" t="s">
        <v>85</v>
      </c>
      <c r="H509" s="163">
        <v>0</v>
      </c>
      <c r="I509" s="163">
        <v>0</v>
      </c>
      <c r="J509" s="163"/>
      <c r="K509" s="163"/>
      <c r="L509" s="163"/>
      <c r="M509" s="163">
        <v>0</v>
      </c>
      <c r="N509" s="139">
        <v>0</v>
      </c>
      <c r="O509" s="139"/>
      <c r="Q509" s="174">
        <v>0</v>
      </c>
      <c r="R509" s="174">
        <v>0</v>
      </c>
      <c r="S509" s="174"/>
      <c r="T509" s="174"/>
      <c r="U509" s="174"/>
      <c r="V509" s="174">
        <v>0</v>
      </c>
      <c r="W509" s="140">
        <v>0</v>
      </c>
      <c r="X509" s="140"/>
      <c r="Z509" s="172">
        <v>0</v>
      </c>
      <c r="AA509" s="172">
        <v>0</v>
      </c>
      <c r="AB509" s="172"/>
      <c r="AC509" s="172"/>
      <c r="AD509" s="172"/>
      <c r="AE509" s="172">
        <v>0</v>
      </c>
      <c r="AF509" s="172">
        <v>0</v>
      </c>
      <c r="AG509" s="172"/>
      <c r="AI509" s="168">
        <f>IFERROR(VLOOKUP(B509,[2]rptBudgetaryBudgetCrossOrganiza!$A$1:$M$744,4,FALSE),"0")</f>
        <v>0</v>
      </c>
      <c r="AJ509" s="168">
        <f>IFERROR(VLOOKUP(B509,[2]rptBudgetaryBudgetCrossOrganiza!$A$1:$M$744,6,FALSE),"0")</f>
        <v>0</v>
      </c>
      <c r="AK509" s="170">
        <f t="shared" ref="AK509:AK533" si="85">AJ509</f>
        <v>0</v>
      </c>
      <c r="AL509" s="170">
        <f>IFERROR(VLOOKUP(B509,[3]rptBudgetaryBudgetCrossOrganiza!$A$11516:$O$12569,13,FALSE),"0")</f>
        <v>0</v>
      </c>
      <c r="AM509" s="170"/>
      <c r="AN509" s="170"/>
      <c r="AO509" s="170"/>
      <c r="AP509" s="170"/>
      <c r="AQ509" s="170">
        <f t="shared" si="80"/>
        <v>0</v>
      </c>
    </row>
    <row r="510" spans="1:43" x14ac:dyDescent="0.2">
      <c r="A510" s="190">
        <v>4</v>
      </c>
      <c r="B510" s="141" t="s">
        <v>719</v>
      </c>
      <c r="C510" s="148" t="str">
        <f t="shared" si="81"/>
        <v>40</v>
      </c>
      <c r="D510" s="148" t="str">
        <f t="shared" si="82"/>
        <v>85</v>
      </c>
      <c r="E510" s="148" t="str">
        <f t="shared" si="83"/>
        <v>680</v>
      </c>
      <c r="F510" s="141" t="str">
        <f t="shared" si="84"/>
        <v>5000.03</v>
      </c>
      <c r="G510" s="141" t="s">
        <v>86</v>
      </c>
      <c r="H510" s="163">
        <v>35000</v>
      </c>
      <c r="I510" s="163">
        <v>35000</v>
      </c>
      <c r="J510" s="163"/>
      <c r="K510" s="163"/>
      <c r="L510" s="163"/>
      <c r="M510" s="163">
        <v>36615.86</v>
      </c>
      <c r="N510" s="139">
        <v>36615.86</v>
      </c>
      <c r="O510" s="139"/>
      <c r="Q510" s="174">
        <v>40000</v>
      </c>
      <c r="R510" s="174">
        <v>40000</v>
      </c>
      <c r="S510" s="174"/>
      <c r="T510" s="174"/>
      <c r="U510" s="174"/>
      <c r="V510" s="174">
        <v>45599.54</v>
      </c>
      <c r="W510" s="140">
        <v>45599.54</v>
      </c>
      <c r="X510" s="140"/>
      <c r="Z510" s="172">
        <v>40000</v>
      </c>
      <c r="AA510" s="172">
        <v>40000</v>
      </c>
      <c r="AB510" s="172"/>
      <c r="AC510" s="172"/>
      <c r="AD510" s="172"/>
      <c r="AE510" s="172">
        <v>55543.24</v>
      </c>
      <c r="AF510" s="172">
        <v>55543.24</v>
      </c>
      <c r="AG510" s="172"/>
      <c r="AI510" s="168">
        <f>IFERROR(VLOOKUP(B510,[2]rptBudgetaryBudgetCrossOrganiza!$A$1:$M$744,4,FALSE),"0")</f>
        <v>41200</v>
      </c>
      <c r="AJ510" s="168">
        <f>IFERROR(VLOOKUP(B510,[2]rptBudgetaryBudgetCrossOrganiza!$A$1:$M$744,6,FALSE),"0")</f>
        <v>41200</v>
      </c>
      <c r="AK510" s="170">
        <f t="shared" si="85"/>
        <v>41200</v>
      </c>
      <c r="AL510" s="170">
        <f>IFERROR(VLOOKUP(B510,[3]rptBudgetaryBudgetCrossOrganiza!$A$11516:$O$12569,13,FALSE),"0")</f>
        <v>17717.18</v>
      </c>
      <c r="AM510" s="170"/>
      <c r="AN510" s="170"/>
      <c r="AO510" s="170"/>
      <c r="AP510" s="170"/>
      <c r="AQ510" s="170">
        <f t="shared" si="80"/>
        <v>-41200</v>
      </c>
    </row>
    <row r="511" spans="1:43" x14ac:dyDescent="0.2">
      <c r="A511" s="190">
        <v>4</v>
      </c>
      <c r="B511" s="141" t="s">
        <v>720</v>
      </c>
      <c r="C511" s="148" t="str">
        <f t="shared" si="81"/>
        <v>40</v>
      </c>
      <c r="D511" s="148" t="str">
        <f t="shared" si="82"/>
        <v>85</v>
      </c>
      <c r="E511" s="148" t="str">
        <f t="shared" si="83"/>
        <v>680</v>
      </c>
      <c r="F511" s="141" t="str">
        <f t="shared" si="84"/>
        <v>5000.04</v>
      </c>
      <c r="G511" s="141" t="s">
        <v>87</v>
      </c>
      <c r="H511" s="163">
        <v>1200</v>
      </c>
      <c r="I511" s="163">
        <v>1200</v>
      </c>
      <c r="J511" s="163"/>
      <c r="K511" s="163"/>
      <c r="L511" s="163"/>
      <c r="M511" s="163">
        <v>385.09</v>
      </c>
      <c r="N511" s="139">
        <v>385.09</v>
      </c>
      <c r="O511" s="139"/>
      <c r="Q511" s="174">
        <v>1200</v>
      </c>
      <c r="R511" s="174">
        <v>1200</v>
      </c>
      <c r="S511" s="174"/>
      <c r="T511" s="174"/>
      <c r="U511" s="174"/>
      <c r="V511" s="174">
        <v>0</v>
      </c>
      <c r="W511" s="140">
        <v>0</v>
      </c>
      <c r="X511" s="140"/>
      <c r="Z511" s="172">
        <v>1200</v>
      </c>
      <c r="AA511" s="172">
        <v>1200</v>
      </c>
      <c r="AB511" s="172"/>
      <c r="AC511" s="172"/>
      <c r="AD511" s="172"/>
      <c r="AE511" s="172">
        <v>165.44</v>
      </c>
      <c r="AF511" s="172">
        <v>165.44</v>
      </c>
      <c r="AG511" s="172"/>
      <c r="AI511" s="168">
        <f>IFERROR(VLOOKUP(B511,[2]rptBudgetaryBudgetCrossOrganiza!$A$1:$M$744,4,FALSE),"0")</f>
        <v>1200</v>
      </c>
      <c r="AJ511" s="168">
        <f>IFERROR(VLOOKUP(B511,[2]rptBudgetaryBudgetCrossOrganiza!$A$1:$M$744,6,FALSE),"0")</f>
        <v>1200</v>
      </c>
      <c r="AK511" s="170">
        <f t="shared" si="85"/>
        <v>1200</v>
      </c>
      <c r="AL511" s="170">
        <f>IFERROR(VLOOKUP(B511,[3]rptBudgetaryBudgetCrossOrganiza!$A$11516:$O$12569,13,FALSE),"0")</f>
        <v>630.02</v>
      </c>
      <c r="AM511" s="170"/>
      <c r="AN511" s="170"/>
      <c r="AO511" s="170"/>
      <c r="AP511" s="170"/>
      <c r="AQ511" s="170">
        <f t="shared" si="80"/>
        <v>-1200</v>
      </c>
    </row>
    <row r="512" spans="1:43" x14ac:dyDescent="0.2">
      <c r="A512" s="190">
        <v>4</v>
      </c>
      <c r="B512" s="141" t="s">
        <v>721</v>
      </c>
      <c r="C512" s="148" t="str">
        <f t="shared" si="81"/>
        <v>40</v>
      </c>
      <c r="D512" s="148" t="str">
        <f t="shared" si="82"/>
        <v>85</v>
      </c>
      <c r="E512" s="148" t="str">
        <f t="shared" si="83"/>
        <v>680</v>
      </c>
      <c r="F512" s="141" t="str">
        <f t="shared" si="84"/>
        <v>5000.06</v>
      </c>
      <c r="G512" s="141" t="s">
        <v>89</v>
      </c>
      <c r="H512" s="163">
        <v>0</v>
      </c>
      <c r="I512" s="163">
        <v>0</v>
      </c>
      <c r="J512" s="163"/>
      <c r="K512" s="163"/>
      <c r="L512" s="163"/>
      <c r="M512" s="163">
        <v>0</v>
      </c>
      <c r="N512" s="139">
        <v>0</v>
      </c>
      <c r="O512" s="139"/>
      <c r="Q512" s="174">
        <v>0</v>
      </c>
      <c r="R512" s="174">
        <v>0</v>
      </c>
      <c r="S512" s="174"/>
      <c r="T512" s="174"/>
      <c r="U512" s="174"/>
      <c r="V512" s="174">
        <v>0</v>
      </c>
      <c r="W512" s="140">
        <v>0</v>
      </c>
      <c r="X512" s="140"/>
      <c r="Z512" s="172">
        <v>0</v>
      </c>
      <c r="AA512" s="172">
        <v>0</v>
      </c>
      <c r="AB512" s="172"/>
      <c r="AC512" s="172"/>
      <c r="AD512" s="172"/>
      <c r="AE512" s="172">
        <v>0</v>
      </c>
      <c r="AF512" s="172">
        <v>0</v>
      </c>
      <c r="AG512" s="172"/>
      <c r="AI512" s="168">
        <f>IFERROR(VLOOKUP(B512,[2]rptBudgetaryBudgetCrossOrganiza!$A$1:$M$744,4,FALSE),"0")</f>
        <v>0</v>
      </c>
      <c r="AJ512" s="168">
        <f>IFERROR(VLOOKUP(B512,[2]rptBudgetaryBudgetCrossOrganiza!$A$1:$M$744,6,FALSE),"0")</f>
        <v>0</v>
      </c>
      <c r="AK512" s="170">
        <f t="shared" si="85"/>
        <v>0</v>
      </c>
      <c r="AL512" s="170">
        <f>IFERROR(VLOOKUP(B512,[3]rptBudgetaryBudgetCrossOrganiza!$A$11516:$O$12569,13,FALSE),"0")</f>
        <v>0</v>
      </c>
      <c r="AM512" s="170"/>
      <c r="AN512" s="170"/>
      <c r="AO512" s="170"/>
      <c r="AP512" s="170"/>
      <c r="AQ512" s="170">
        <f t="shared" si="80"/>
        <v>0</v>
      </c>
    </row>
    <row r="513" spans="1:43" x14ac:dyDescent="0.2">
      <c r="A513" s="190">
        <v>4</v>
      </c>
      <c r="B513" s="141" t="s">
        <v>722</v>
      </c>
      <c r="C513" s="148" t="str">
        <f t="shared" si="81"/>
        <v>40</v>
      </c>
      <c r="D513" s="148" t="str">
        <f t="shared" si="82"/>
        <v>85</v>
      </c>
      <c r="E513" s="148" t="str">
        <f t="shared" si="83"/>
        <v>680</v>
      </c>
      <c r="F513" s="141" t="str">
        <f t="shared" si="84"/>
        <v>5000.07</v>
      </c>
      <c r="G513" s="141" t="s">
        <v>90</v>
      </c>
      <c r="H513" s="163">
        <v>1260</v>
      </c>
      <c r="I513" s="163">
        <v>1260</v>
      </c>
      <c r="J513" s="163"/>
      <c r="K513" s="163"/>
      <c r="L513" s="163"/>
      <c r="M513" s="163">
        <v>82.09</v>
      </c>
      <c r="N513" s="139">
        <v>82.09</v>
      </c>
      <c r="O513" s="139"/>
      <c r="Q513" s="174">
        <v>2415</v>
      </c>
      <c r="R513" s="174">
        <v>2415</v>
      </c>
      <c r="S513" s="174"/>
      <c r="T513" s="174"/>
      <c r="U513" s="174"/>
      <c r="V513" s="174">
        <v>719.89</v>
      </c>
      <c r="W513" s="140">
        <v>719.89</v>
      </c>
      <c r="X513" s="140"/>
      <c r="Z513" s="172">
        <v>2465</v>
      </c>
      <c r="AA513" s="172">
        <v>2465</v>
      </c>
      <c r="AB513" s="172"/>
      <c r="AC513" s="172"/>
      <c r="AD513" s="172"/>
      <c r="AE513" s="172">
        <v>0</v>
      </c>
      <c r="AF513" s="172">
        <v>0</v>
      </c>
      <c r="AG513" s="172"/>
      <c r="AI513" s="168">
        <f>IFERROR(VLOOKUP(B513,[2]rptBudgetaryBudgetCrossOrganiza!$A$1:$M$744,4,FALSE),"0")</f>
        <v>2540</v>
      </c>
      <c r="AJ513" s="168">
        <f>IFERROR(VLOOKUP(B513,[2]rptBudgetaryBudgetCrossOrganiza!$A$1:$M$744,6,FALSE),"0")</f>
        <v>2540</v>
      </c>
      <c r="AK513" s="170">
        <f t="shared" si="85"/>
        <v>2540</v>
      </c>
      <c r="AL513" s="170">
        <f>IFERROR(VLOOKUP(B513,[3]rptBudgetaryBudgetCrossOrganiza!$A$11516:$O$12569,13,FALSE),"0")</f>
        <v>0</v>
      </c>
      <c r="AM513" s="170"/>
      <c r="AN513" s="170"/>
      <c r="AO513" s="170"/>
      <c r="AP513" s="170"/>
      <c r="AQ513" s="170">
        <f t="shared" si="80"/>
        <v>-2540</v>
      </c>
    </row>
    <row r="514" spans="1:43" x14ac:dyDescent="0.2">
      <c r="A514" s="190">
        <v>4</v>
      </c>
      <c r="B514" s="141" t="s">
        <v>723</v>
      </c>
      <c r="C514" s="148" t="str">
        <f t="shared" si="81"/>
        <v>40</v>
      </c>
      <c r="D514" s="148" t="str">
        <f t="shared" si="82"/>
        <v>85</v>
      </c>
      <c r="E514" s="148" t="str">
        <f t="shared" si="83"/>
        <v>680</v>
      </c>
      <c r="F514" s="141" t="str">
        <f t="shared" si="84"/>
        <v>5000.08</v>
      </c>
      <c r="G514" s="141" t="s">
        <v>91</v>
      </c>
      <c r="H514" s="163">
        <v>4640</v>
      </c>
      <c r="I514" s="163">
        <v>4640</v>
      </c>
      <c r="J514" s="163"/>
      <c r="K514" s="163"/>
      <c r="L514" s="163"/>
      <c r="M514" s="163">
        <v>3433.44</v>
      </c>
      <c r="N514" s="139">
        <v>3433.44</v>
      </c>
      <c r="O514" s="139"/>
      <c r="Q514" s="174">
        <v>4000</v>
      </c>
      <c r="R514" s="174">
        <v>4000</v>
      </c>
      <c r="S514" s="174"/>
      <c r="T514" s="174"/>
      <c r="U514" s="174"/>
      <c r="V514" s="174">
        <v>4668.3100000000004</v>
      </c>
      <c r="W514" s="140">
        <v>4668.3100000000004</v>
      </c>
      <c r="X514" s="140"/>
      <c r="Z514" s="172">
        <v>4275</v>
      </c>
      <c r="AA514" s="172">
        <v>4275</v>
      </c>
      <c r="AB514" s="172"/>
      <c r="AC514" s="172"/>
      <c r="AD514" s="172"/>
      <c r="AE514" s="172">
        <v>5582.49</v>
      </c>
      <c r="AF514" s="172">
        <v>5582.49</v>
      </c>
      <c r="AG514" s="172"/>
      <c r="AI514" s="168">
        <f>IFERROR(VLOOKUP(B514,[2]rptBudgetaryBudgetCrossOrganiza!$A$1:$M$744,4,FALSE),"0")</f>
        <v>4403</v>
      </c>
      <c r="AJ514" s="168">
        <f>IFERROR(VLOOKUP(B514,[2]rptBudgetaryBudgetCrossOrganiza!$A$1:$M$744,6,FALSE),"0")</f>
        <v>4403</v>
      </c>
      <c r="AK514" s="170">
        <f t="shared" si="85"/>
        <v>4403</v>
      </c>
      <c r="AL514" s="170">
        <f>IFERROR(VLOOKUP(B514,[3]rptBudgetaryBudgetCrossOrganiza!$A$11516:$O$12569,13,FALSE),"0")</f>
        <v>0</v>
      </c>
      <c r="AM514" s="170"/>
      <c r="AN514" s="170"/>
      <c r="AO514" s="170"/>
      <c r="AP514" s="170"/>
      <c r="AQ514" s="170">
        <f t="shared" si="80"/>
        <v>-4403</v>
      </c>
    </row>
    <row r="515" spans="1:43" x14ac:dyDescent="0.2">
      <c r="A515" s="190">
        <v>4</v>
      </c>
      <c r="B515" s="141" t="s">
        <v>724</v>
      </c>
      <c r="C515" s="148" t="str">
        <f t="shared" si="81"/>
        <v>40</v>
      </c>
      <c r="D515" s="148" t="str">
        <f t="shared" si="82"/>
        <v>85</v>
      </c>
      <c r="E515" s="148" t="str">
        <f t="shared" si="83"/>
        <v>680</v>
      </c>
      <c r="F515" s="141" t="str">
        <f t="shared" si="84"/>
        <v>5000.10</v>
      </c>
      <c r="G515" s="141" t="s">
        <v>93</v>
      </c>
      <c r="H515" s="163">
        <v>0</v>
      </c>
      <c r="I515" s="163">
        <v>0</v>
      </c>
      <c r="J515" s="163"/>
      <c r="K515" s="163"/>
      <c r="L515" s="163"/>
      <c r="M515" s="163">
        <v>0</v>
      </c>
      <c r="N515" s="139">
        <v>0</v>
      </c>
      <c r="O515" s="139"/>
      <c r="Q515" s="174">
        <v>0</v>
      </c>
      <c r="R515" s="174">
        <v>0</v>
      </c>
      <c r="S515" s="174"/>
      <c r="T515" s="174"/>
      <c r="U515" s="174"/>
      <c r="V515" s="174">
        <v>0</v>
      </c>
      <c r="W515" s="140">
        <v>0</v>
      </c>
      <c r="X515" s="140"/>
      <c r="Z515" s="172">
        <v>0</v>
      </c>
      <c r="AA515" s="172">
        <v>0</v>
      </c>
      <c r="AB515" s="172"/>
      <c r="AC515" s="172"/>
      <c r="AD515" s="172"/>
      <c r="AE515" s="172">
        <v>0</v>
      </c>
      <c r="AF515" s="172">
        <v>0</v>
      </c>
      <c r="AG515" s="172"/>
      <c r="AI515" s="168">
        <f>IFERROR(VLOOKUP(B515,[2]rptBudgetaryBudgetCrossOrganiza!$A$1:$M$744,4,FALSE),"0")</f>
        <v>0</v>
      </c>
      <c r="AJ515" s="168">
        <f>IFERROR(VLOOKUP(B515,[2]rptBudgetaryBudgetCrossOrganiza!$A$1:$M$744,6,FALSE),"0")</f>
        <v>0</v>
      </c>
      <c r="AK515" s="170">
        <f t="shared" si="85"/>
        <v>0</v>
      </c>
      <c r="AL515" s="170">
        <f>IFERROR(VLOOKUP(B515,[3]rptBudgetaryBudgetCrossOrganiza!$A$11516:$O$12569,13,FALSE),"0")</f>
        <v>0</v>
      </c>
      <c r="AM515" s="170"/>
      <c r="AN515" s="170"/>
      <c r="AO515" s="170"/>
      <c r="AP515" s="170"/>
      <c r="AQ515" s="170">
        <f t="shared" si="80"/>
        <v>0</v>
      </c>
    </row>
    <row r="516" spans="1:43" x14ac:dyDescent="0.2">
      <c r="A516" s="190">
        <v>4</v>
      </c>
      <c r="B516" s="141" t="s">
        <v>725</v>
      </c>
      <c r="C516" s="148" t="str">
        <f t="shared" si="81"/>
        <v>40</v>
      </c>
      <c r="D516" s="148" t="str">
        <f t="shared" si="82"/>
        <v>85</v>
      </c>
      <c r="E516" s="148" t="str">
        <f t="shared" si="83"/>
        <v>680</v>
      </c>
      <c r="F516" s="141" t="str">
        <f t="shared" si="84"/>
        <v>5000.11</v>
      </c>
      <c r="G516" s="141" t="s">
        <v>94</v>
      </c>
      <c r="H516" s="163">
        <v>0</v>
      </c>
      <c r="I516" s="163">
        <v>0</v>
      </c>
      <c r="J516" s="163"/>
      <c r="K516" s="163"/>
      <c r="L516" s="163"/>
      <c r="M516" s="163">
        <v>0</v>
      </c>
      <c r="N516" s="139">
        <v>0</v>
      </c>
      <c r="O516" s="139"/>
      <c r="Q516" s="174">
        <v>0</v>
      </c>
      <c r="R516" s="174">
        <v>0</v>
      </c>
      <c r="S516" s="174"/>
      <c r="T516" s="174"/>
      <c r="U516" s="174"/>
      <c r="V516" s="174">
        <v>0</v>
      </c>
      <c r="W516" s="140">
        <v>0</v>
      </c>
      <c r="X516" s="140"/>
      <c r="Z516" s="172">
        <v>0</v>
      </c>
      <c r="AA516" s="172">
        <v>0</v>
      </c>
      <c r="AB516" s="172"/>
      <c r="AC516" s="172"/>
      <c r="AD516" s="172"/>
      <c r="AE516" s="172">
        <v>0</v>
      </c>
      <c r="AF516" s="172">
        <v>0</v>
      </c>
      <c r="AG516" s="172"/>
      <c r="AI516" s="168">
        <f>IFERROR(VLOOKUP(B516,[2]rptBudgetaryBudgetCrossOrganiza!$A$1:$M$744,4,FALSE),"0")</f>
        <v>0</v>
      </c>
      <c r="AJ516" s="168">
        <f>IFERROR(VLOOKUP(B516,[2]rptBudgetaryBudgetCrossOrganiza!$A$1:$M$744,6,FALSE),"0")</f>
        <v>0</v>
      </c>
      <c r="AK516" s="170">
        <f t="shared" si="85"/>
        <v>0</v>
      </c>
      <c r="AL516" s="170">
        <f>IFERROR(VLOOKUP(B516,[3]rptBudgetaryBudgetCrossOrganiza!$A$11516:$O$12569,13,FALSE),"0")</f>
        <v>0</v>
      </c>
      <c r="AM516" s="170"/>
      <c r="AN516" s="170"/>
      <c r="AO516" s="170"/>
      <c r="AP516" s="170"/>
      <c r="AQ516" s="170">
        <f t="shared" si="80"/>
        <v>0</v>
      </c>
    </row>
    <row r="517" spans="1:43" x14ac:dyDescent="0.2">
      <c r="A517" s="190">
        <v>4</v>
      </c>
      <c r="B517" s="141" t="s">
        <v>726</v>
      </c>
      <c r="C517" s="148" t="str">
        <f t="shared" si="81"/>
        <v>40</v>
      </c>
      <c r="D517" s="148" t="str">
        <f t="shared" si="82"/>
        <v>85</v>
      </c>
      <c r="E517" s="148" t="str">
        <f t="shared" si="83"/>
        <v>680</v>
      </c>
      <c r="F517" s="141" t="str">
        <f t="shared" si="84"/>
        <v>5000.12</v>
      </c>
      <c r="G517" s="141" t="s">
        <v>95</v>
      </c>
      <c r="H517" s="163">
        <v>0</v>
      </c>
      <c r="I517" s="163">
        <v>0</v>
      </c>
      <c r="J517" s="163"/>
      <c r="K517" s="163"/>
      <c r="L517" s="163"/>
      <c r="M517" s="163">
        <v>0</v>
      </c>
      <c r="N517" s="139">
        <v>0</v>
      </c>
      <c r="O517" s="139"/>
      <c r="Q517" s="174">
        <v>0</v>
      </c>
      <c r="R517" s="174">
        <v>0</v>
      </c>
      <c r="S517" s="174"/>
      <c r="T517" s="174"/>
      <c r="U517" s="174"/>
      <c r="V517" s="174">
        <v>0</v>
      </c>
      <c r="W517" s="140">
        <v>0</v>
      </c>
      <c r="X517" s="140"/>
      <c r="Z517" s="172">
        <v>0</v>
      </c>
      <c r="AA517" s="172">
        <v>0</v>
      </c>
      <c r="AB517" s="172"/>
      <c r="AC517" s="172"/>
      <c r="AD517" s="172"/>
      <c r="AE517" s="172">
        <v>0</v>
      </c>
      <c r="AF517" s="172">
        <v>0</v>
      </c>
      <c r="AG517" s="172"/>
      <c r="AI517" s="168">
        <f>IFERROR(VLOOKUP(B517,[2]rptBudgetaryBudgetCrossOrganiza!$A$1:$M$744,4,FALSE),"0")</f>
        <v>0</v>
      </c>
      <c r="AJ517" s="168">
        <f>IFERROR(VLOOKUP(B517,[2]rptBudgetaryBudgetCrossOrganiza!$A$1:$M$744,6,FALSE),"0")</f>
        <v>0</v>
      </c>
      <c r="AK517" s="170">
        <f t="shared" si="85"/>
        <v>0</v>
      </c>
      <c r="AL517" s="170">
        <f>IFERROR(VLOOKUP(B517,[3]rptBudgetaryBudgetCrossOrganiza!$A$11516:$O$12569,13,FALSE),"0")</f>
        <v>0</v>
      </c>
      <c r="AM517" s="170"/>
      <c r="AN517" s="170"/>
      <c r="AO517" s="170"/>
      <c r="AP517" s="170"/>
      <c r="AQ517" s="170">
        <f t="shared" si="80"/>
        <v>0</v>
      </c>
    </row>
    <row r="518" spans="1:43" x14ac:dyDescent="0.2">
      <c r="A518" s="190">
        <v>4</v>
      </c>
      <c r="B518" s="141" t="s">
        <v>727</v>
      </c>
      <c r="C518" s="148" t="str">
        <f t="shared" si="81"/>
        <v>40</v>
      </c>
      <c r="D518" s="148" t="str">
        <f t="shared" si="82"/>
        <v>85</v>
      </c>
      <c r="E518" s="148" t="str">
        <f t="shared" si="83"/>
        <v>680</v>
      </c>
      <c r="F518" s="141" t="str">
        <f t="shared" si="84"/>
        <v>5000.99</v>
      </c>
      <c r="G518" s="141" t="s">
        <v>96</v>
      </c>
      <c r="H518" s="163">
        <v>0</v>
      </c>
      <c r="I518" s="163">
        <v>0</v>
      </c>
      <c r="J518" s="163"/>
      <c r="K518" s="163"/>
      <c r="L518" s="163"/>
      <c r="M518" s="163">
        <v>0</v>
      </c>
      <c r="N518" s="139">
        <v>0</v>
      </c>
      <c r="O518" s="139"/>
      <c r="Q518" s="174">
        <v>0</v>
      </c>
      <c r="R518" s="174">
        <v>0</v>
      </c>
      <c r="S518" s="174"/>
      <c r="T518" s="174"/>
      <c r="U518" s="174"/>
      <c r="V518" s="174">
        <v>0</v>
      </c>
      <c r="W518" s="140">
        <v>0</v>
      </c>
      <c r="X518" s="140"/>
      <c r="Z518" s="172">
        <v>-12475</v>
      </c>
      <c r="AA518" s="172">
        <v>0</v>
      </c>
      <c r="AB518" s="172"/>
      <c r="AC518" s="172"/>
      <c r="AD518" s="172"/>
      <c r="AE518" s="172">
        <v>0</v>
      </c>
      <c r="AF518" s="172">
        <v>0</v>
      </c>
      <c r="AG518" s="172"/>
      <c r="AI518" s="168">
        <f>IFERROR(VLOOKUP(B518,[2]rptBudgetaryBudgetCrossOrganiza!$A$1:$M$744,4,FALSE),"0")</f>
        <v>-12475</v>
      </c>
      <c r="AJ518" s="168">
        <f>IFERROR(VLOOKUP(B518,[2]rptBudgetaryBudgetCrossOrganiza!$A$1:$M$744,6,FALSE),"0")</f>
        <v>-12475</v>
      </c>
      <c r="AK518" s="170">
        <f t="shared" si="85"/>
        <v>-12475</v>
      </c>
      <c r="AL518" s="170">
        <f>IFERROR(VLOOKUP(B518,[3]rptBudgetaryBudgetCrossOrganiza!$A$11516:$O$12569,13,FALSE),"0")</f>
        <v>0</v>
      </c>
      <c r="AM518" s="170"/>
      <c r="AN518" s="170"/>
      <c r="AO518" s="170"/>
      <c r="AP518" s="170"/>
      <c r="AQ518" s="170">
        <f t="shared" si="80"/>
        <v>12475</v>
      </c>
    </row>
    <row r="519" spans="1:43" x14ac:dyDescent="0.2">
      <c r="A519" s="190">
        <v>4</v>
      </c>
      <c r="B519" s="141" t="s">
        <v>728</v>
      </c>
      <c r="C519" s="148" t="str">
        <f t="shared" si="81"/>
        <v>40</v>
      </c>
      <c r="D519" s="148" t="str">
        <f t="shared" si="82"/>
        <v>85</v>
      </c>
      <c r="E519" s="148" t="str">
        <f t="shared" si="83"/>
        <v>680</v>
      </c>
      <c r="F519" s="141" t="str">
        <f t="shared" si="84"/>
        <v>5100.00</v>
      </c>
      <c r="G519" s="141" t="s">
        <v>97</v>
      </c>
      <c r="H519" s="163">
        <v>62545</v>
      </c>
      <c r="I519" s="163">
        <v>62545</v>
      </c>
      <c r="J519" s="163"/>
      <c r="K519" s="163"/>
      <c r="L519" s="163"/>
      <c r="M519" s="163">
        <v>49159.66</v>
      </c>
      <c r="N519" s="139">
        <v>49159.66</v>
      </c>
      <c r="O519" s="139"/>
      <c r="Q519" s="174">
        <v>80230</v>
      </c>
      <c r="R519" s="174">
        <v>80230</v>
      </c>
      <c r="S519" s="174"/>
      <c r="T519" s="174"/>
      <c r="U519" s="174"/>
      <c r="V519" s="174">
        <v>66584.17</v>
      </c>
      <c r="W519" s="140">
        <v>66584.17</v>
      </c>
      <c r="X519" s="140"/>
      <c r="Z519" s="172">
        <v>90890</v>
      </c>
      <c r="AA519" s="172">
        <v>89706</v>
      </c>
      <c r="AB519" s="172"/>
      <c r="AC519" s="172"/>
      <c r="AD519" s="172"/>
      <c r="AE519" s="172">
        <v>82021.75</v>
      </c>
      <c r="AF519" s="172">
        <v>82021.75</v>
      </c>
      <c r="AG519" s="172"/>
      <c r="AI519" s="168">
        <f>IFERROR(VLOOKUP(B519,[2]rptBudgetaryBudgetCrossOrganiza!$A$1:$M$744,4,FALSE),"0")</f>
        <v>90890</v>
      </c>
      <c r="AJ519" s="168">
        <f>IFERROR(VLOOKUP(B519,[2]rptBudgetaryBudgetCrossOrganiza!$A$1:$M$744,6,FALSE),"0")</f>
        <v>90890</v>
      </c>
      <c r="AK519" s="170">
        <f t="shared" si="85"/>
        <v>90890</v>
      </c>
      <c r="AL519" s="170">
        <f>IFERROR(VLOOKUP(B519,[3]rptBudgetaryBudgetCrossOrganiza!$A$11516:$O$12569,13,FALSE),"0")</f>
        <v>23042.84</v>
      </c>
      <c r="AM519" s="170"/>
      <c r="AN519" s="170"/>
      <c r="AO519" s="170"/>
      <c r="AP519" s="170"/>
      <c r="AQ519" s="170">
        <f t="shared" si="80"/>
        <v>-90890</v>
      </c>
    </row>
    <row r="520" spans="1:43" x14ac:dyDescent="0.2">
      <c r="A520" s="190">
        <v>4</v>
      </c>
      <c r="B520" s="141" t="s">
        <v>729</v>
      </c>
      <c r="C520" s="148" t="str">
        <f t="shared" si="81"/>
        <v>40</v>
      </c>
      <c r="D520" s="148" t="str">
        <f t="shared" si="82"/>
        <v>85</v>
      </c>
      <c r="E520" s="148" t="str">
        <f t="shared" si="83"/>
        <v>680</v>
      </c>
      <c r="F520" s="141" t="str">
        <f t="shared" si="84"/>
        <v>5100.01</v>
      </c>
      <c r="G520" s="141" t="s">
        <v>98</v>
      </c>
      <c r="H520" s="163">
        <v>44665</v>
      </c>
      <c r="I520" s="163">
        <v>44665</v>
      </c>
      <c r="J520" s="163"/>
      <c r="K520" s="163"/>
      <c r="L520" s="163"/>
      <c r="M520" s="163">
        <v>34146.82</v>
      </c>
      <c r="N520" s="139">
        <v>34146.82</v>
      </c>
      <c r="O520" s="139"/>
      <c r="Q520" s="174">
        <v>43375</v>
      </c>
      <c r="R520" s="174">
        <v>43375</v>
      </c>
      <c r="S520" s="174"/>
      <c r="T520" s="174"/>
      <c r="U520" s="174"/>
      <c r="V520" s="174">
        <v>40148.21</v>
      </c>
      <c r="W520" s="140">
        <v>40148.21</v>
      </c>
      <c r="X520" s="140"/>
      <c r="Z520" s="172">
        <v>47290</v>
      </c>
      <c r="AA520" s="172">
        <v>47303</v>
      </c>
      <c r="AB520" s="172"/>
      <c r="AC520" s="172"/>
      <c r="AD520" s="172"/>
      <c r="AE520" s="172">
        <v>41837.15</v>
      </c>
      <c r="AF520" s="172">
        <v>41837.15</v>
      </c>
      <c r="AG520" s="172"/>
      <c r="AI520" s="168">
        <f>IFERROR(VLOOKUP(B520,[2]rptBudgetaryBudgetCrossOrganiza!$A$1:$M$744,4,FALSE),"0")</f>
        <v>47290</v>
      </c>
      <c r="AJ520" s="168">
        <f>IFERROR(VLOOKUP(B520,[2]rptBudgetaryBudgetCrossOrganiza!$A$1:$M$744,6,FALSE),"0")</f>
        <v>47290</v>
      </c>
      <c r="AK520" s="170">
        <f t="shared" si="85"/>
        <v>47290</v>
      </c>
      <c r="AL520" s="170">
        <f>IFERROR(VLOOKUP(B520,[3]rptBudgetaryBudgetCrossOrganiza!$A$11516:$O$12569,13,FALSE),"0")</f>
        <v>12122.59</v>
      </c>
      <c r="AM520" s="170"/>
      <c r="AN520" s="170"/>
      <c r="AO520" s="170"/>
      <c r="AP520" s="170"/>
      <c r="AQ520" s="170">
        <f t="shared" si="80"/>
        <v>-47290</v>
      </c>
    </row>
    <row r="521" spans="1:43" x14ac:dyDescent="0.2">
      <c r="A521" s="190">
        <v>4</v>
      </c>
      <c r="B521" s="141" t="s">
        <v>730</v>
      </c>
      <c r="C521" s="148" t="str">
        <f t="shared" si="81"/>
        <v>40</v>
      </c>
      <c r="D521" s="148" t="str">
        <f t="shared" si="82"/>
        <v>85</v>
      </c>
      <c r="E521" s="148" t="str">
        <f t="shared" si="83"/>
        <v>680</v>
      </c>
      <c r="F521" s="141" t="str">
        <f t="shared" si="84"/>
        <v>5100.02</v>
      </c>
      <c r="G521" s="141" t="s">
        <v>99</v>
      </c>
      <c r="H521" s="163">
        <v>104860</v>
      </c>
      <c r="I521" s="163">
        <v>104860</v>
      </c>
      <c r="J521" s="163"/>
      <c r="K521" s="163"/>
      <c r="L521" s="163"/>
      <c r="M521" s="163">
        <v>61909.74</v>
      </c>
      <c r="N521" s="139">
        <v>61909.74</v>
      </c>
      <c r="O521" s="139"/>
      <c r="Q521" s="174">
        <v>91885</v>
      </c>
      <c r="R521" s="174">
        <v>91885</v>
      </c>
      <c r="S521" s="174"/>
      <c r="T521" s="174"/>
      <c r="U521" s="174"/>
      <c r="V521" s="174">
        <v>72051.56</v>
      </c>
      <c r="W521" s="140">
        <v>72051.56</v>
      </c>
      <c r="X521" s="140"/>
      <c r="Z521" s="172">
        <v>90070</v>
      </c>
      <c r="AA521" s="172">
        <v>86785</v>
      </c>
      <c r="AB521" s="172"/>
      <c r="AC521" s="172"/>
      <c r="AD521" s="172"/>
      <c r="AE521" s="172">
        <v>73741.960000000006</v>
      </c>
      <c r="AF521" s="172">
        <v>73741.960000000006</v>
      </c>
      <c r="AG521" s="172"/>
      <c r="AI521" s="168">
        <f>IFERROR(VLOOKUP(B521,[2]rptBudgetaryBudgetCrossOrganiza!$A$1:$M$744,4,FALSE),"0")</f>
        <v>90070</v>
      </c>
      <c r="AJ521" s="168">
        <f>IFERROR(VLOOKUP(B521,[2]rptBudgetaryBudgetCrossOrganiza!$A$1:$M$744,6,FALSE),"0")</f>
        <v>90070</v>
      </c>
      <c r="AK521" s="170">
        <f t="shared" si="85"/>
        <v>90070</v>
      </c>
      <c r="AL521" s="170">
        <f>IFERROR(VLOOKUP(B521,[3]rptBudgetaryBudgetCrossOrganiza!$A$11516:$O$12569,13,FALSE),"0")</f>
        <v>18562.62</v>
      </c>
      <c r="AM521" s="170"/>
      <c r="AN521" s="170"/>
      <c r="AO521" s="170"/>
      <c r="AP521" s="170"/>
      <c r="AQ521" s="170">
        <f t="shared" si="80"/>
        <v>-90070</v>
      </c>
    </row>
    <row r="522" spans="1:43" x14ac:dyDescent="0.2">
      <c r="A522" s="190">
        <v>4</v>
      </c>
      <c r="B522" s="141" t="s">
        <v>731</v>
      </c>
      <c r="C522" s="148" t="str">
        <f t="shared" si="81"/>
        <v>40</v>
      </c>
      <c r="D522" s="148" t="str">
        <f t="shared" si="82"/>
        <v>85</v>
      </c>
      <c r="E522" s="148" t="str">
        <f t="shared" si="83"/>
        <v>680</v>
      </c>
      <c r="F522" s="141" t="str">
        <f t="shared" si="84"/>
        <v>5100.03</v>
      </c>
      <c r="G522" s="141" t="s">
        <v>100</v>
      </c>
      <c r="H522" s="163">
        <v>8090</v>
      </c>
      <c r="I522" s="163">
        <v>8090</v>
      </c>
      <c r="J522" s="163"/>
      <c r="K522" s="163"/>
      <c r="L522" s="163"/>
      <c r="M522" s="163">
        <v>5688.12</v>
      </c>
      <c r="N522" s="139">
        <v>5688.12</v>
      </c>
      <c r="O522" s="139"/>
      <c r="Q522" s="174">
        <v>7890</v>
      </c>
      <c r="R522" s="174">
        <v>7890</v>
      </c>
      <c r="S522" s="174"/>
      <c r="T522" s="174"/>
      <c r="U522" s="174"/>
      <c r="V522" s="174">
        <v>6351.33</v>
      </c>
      <c r="W522" s="140">
        <v>6351.33</v>
      </c>
      <c r="X522" s="140"/>
      <c r="Z522" s="172">
        <v>7745</v>
      </c>
      <c r="AA522" s="172">
        <v>7503</v>
      </c>
      <c r="AB522" s="172"/>
      <c r="AC522" s="172"/>
      <c r="AD522" s="172"/>
      <c r="AE522" s="172">
        <v>6643.52</v>
      </c>
      <c r="AF522" s="172">
        <v>6643.52</v>
      </c>
      <c r="AG522" s="172"/>
      <c r="AI522" s="168">
        <f>IFERROR(VLOOKUP(B522,[2]rptBudgetaryBudgetCrossOrganiza!$A$1:$M$744,4,FALSE),"0")</f>
        <v>7745</v>
      </c>
      <c r="AJ522" s="168">
        <f>IFERROR(VLOOKUP(B522,[2]rptBudgetaryBudgetCrossOrganiza!$A$1:$M$744,6,FALSE),"0")</f>
        <v>7745</v>
      </c>
      <c r="AK522" s="170">
        <f t="shared" si="85"/>
        <v>7745</v>
      </c>
      <c r="AL522" s="170">
        <f>IFERROR(VLOOKUP(B522,[3]rptBudgetaryBudgetCrossOrganiza!$A$11516:$O$12569,13,FALSE),"0")</f>
        <v>1741.92</v>
      </c>
      <c r="AM522" s="170"/>
      <c r="AN522" s="170"/>
      <c r="AO522" s="170"/>
      <c r="AP522" s="170"/>
      <c r="AQ522" s="170">
        <f t="shared" si="80"/>
        <v>-7745</v>
      </c>
    </row>
    <row r="523" spans="1:43" x14ac:dyDescent="0.2">
      <c r="A523" s="190">
        <v>4</v>
      </c>
      <c r="B523" s="141" t="s">
        <v>732</v>
      </c>
      <c r="C523" s="148" t="str">
        <f t="shared" si="81"/>
        <v>40</v>
      </c>
      <c r="D523" s="148" t="str">
        <f t="shared" si="82"/>
        <v>85</v>
      </c>
      <c r="E523" s="148" t="str">
        <f t="shared" si="83"/>
        <v>680</v>
      </c>
      <c r="F523" s="141" t="str">
        <f t="shared" si="84"/>
        <v>5100.04</v>
      </c>
      <c r="G523" s="141" t="s">
        <v>101</v>
      </c>
      <c r="H523" s="163">
        <v>1245</v>
      </c>
      <c r="I523" s="163">
        <v>1245</v>
      </c>
      <c r="J523" s="163"/>
      <c r="K523" s="163"/>
      <c r="L523" s="163"/>
      <c r="M523" s="163">
        <v>907.8</v>
      </c>
      <c r="N523" s="139">
        <v>907.8</v>
      </c>
      <c r="O523" s="139"/>
      <c r="Q523" s="174">
        <v>1250</v>
      </c>
      <c r="R523" s="174">
        <v>1250</v>
      </c>
      <c r="S523" s="174"/>
      <c r="T523" s="174"/>
      <c r="U523" s="174"/>
      <c r="V523" s="174">
        <v>1021.27</v>
      </c>
      <c r="W523" s="140">
        <v>1021.27</v>
      </c>
      <c r="X523" s="140"/>
      <c r="Z523" s="172">
        <v>1230</v>
      </c>
      <c r="AA523" s="172">
        <v>1194</v>
      </c>
      <c r="AB523" s="172"/>
      <c r="AC523" s="172"/>
      <c r="AD523" s="172"/>
      <c r="AE523" s="172">
        <v>1076.7</v>
      </c>
      <c r="AF523" s="172">
        <v>1076.7</v>
      </c>
      <c r="AG523" s="172"/>
      <c r="AI523" s="168">
        <f>IFERROR(VLOOKUP(B523,[2]rptBudgetaryBudgetCrossOrganiza!$A$1:$M$744,4,FALSE),"0")</f>
        <v>1230</v>
      </c>
      <c r="AJ523" s="168">
        <f>IFERROR(VLOOKUP(B523,[2]rptBudgetaryBudgetCrossOrganiza!$A$1:$M$744,6,FALSE),"0")</f>
        <v>1230</v>
      </c>
      <c r="AK523" s="170">
        <f t="shared" si="85"/>
        <v>1230</v>
      </c>
      <c r="AL523" s="170">
        <f>IFERROR(VLOOKUP(B523,[3]rptBudgetaryBudgetCrossOrganiza!$A$11516:$O$12569,13,FALSE),"0")</f>
        <v>284.82</v>
      </c>
      <c r="AM523" s="170"/>
      <c r="AN523" s="170"/>
      <c r="AO523" s="170"/>
      <c r="AP523" s="170"/>
      <c r="AQ523" s="170">
        <f t="shared" si="80"/>
        <v>-1230</v>
      </c>
    </row>
    <row r="524" spans="1:43" x14ac:dyDescent="0.2">
      <c r="A524" s="190">
        <v>4</v>
      </c>
      <c r="B524" s="141" t="s">
        <v>733</v>
      </c>
      <c r="C524" s="148" t="str">
        <f t="shared" si="81"/>
        <v>40</v>
      </c>
      <c r="D524" s="148" t="str">
        <f t="shared" si="82"/>
        <v>85</v>
      </c>
      <c r="E524" s="148" t="str">
        <f t="shared" si="83"/>
        <v>680</v>
      </c>
      <c r="F524" s="141" t="str">
        <f t="shared" si="84"/>
        <v>5100.05</v>
      </c>
      <c r="G524" s="141" t="s">
        <v>102</v>
      </c>
      <c r="H524" s="163">
        <v>655</v>
      </c>
      <c r="I524" s="163">
        <v>655</v>
      </c>
      <c r="J524" s="163"/>
      <c r="K524" s="163"/>
      <c r="L524" s="163"/>
      <c r="M524" s="163">
        <v>525.16999999999996</v>
      </c>
      <c r="N524" s="139">
        <v>525.16999999999996</v>
      </c>
      <c r="O524" s="139"/>
      <c r="Q524" s="174">
        <v>675</v>
      </c>
      <c r="R524" s="174">
        <v>675</v>
      </c>
      <c r="S524" s="174"/>
      <c r="T524" s="174"/>
      <c r="U524" s="174"/>
      <c r="V524" s="174">
        <v>628.12</v>
      </c>
      <c r="W524" s="140">
        <v>628.12</v>
      </c>
      <c r="X524" s="140"/>
      <c r="Z524" s="172">
        <v>950</v>
      </c>
      <c r="AA524" s="172">
        <v>904</v>
      </c>
      <c r="AB524" s="172"/>
      <c r="AC524" s="172"/>
      <c r="AD524" s="172"/>
      <c r="AE524" s="172">
        <v>675.48</v>
      </c>
      <c r="AF524" s="172">
        <v>675.48</v>
      </c>
      <c r="AG524" s="172"/>
      <c r="AI524" s="168">
        <f>IFERROR(VLOOKUP(B524,[2]rptBudgetaryBudgetCrossOrganiza!$A$1:$M$744,4,FALSE),"0")</f>
        <v>950</v>
      </c>
      <c r="AJ524" s="168">
        <f>IFERROR(VLOOKUP(B524,[2]rptBudgetaryBudgetCrossOrganiza!$A$1:$M$744,6,FALSE),"0")</f>
        <v>950</v>
      </c>
      <c r="AK524" s="170">
        <f t="shared" si="85"/>
        <v>950</v>
      </c>
      <c r="AL524" s="170">
        <f>IFERROR(VLOOKUP(B524,[3]rptBudgetaryBudgetCrossOrganiza!$A$11516:$O$12569,13,FALSE),"0")</f>
        <v>181.96</v>
      </c>
      <c r="AM524" s="170"/>
      <c r="AN524" s="170"/>
      <c r="AO524" s="170"/>
      <c r="AP524" s="170"/>
      <c r="AQ524" s="170">
        <f t="shared" si="80"/>
        <v>-950</v>
      </c>
    </row>
    <row r="525" spans="1:43" x14ac:dyDescent="0.2">
      <c r="A525" s="190">
        <v>4</v>
      </c>
      <c r="B525" s="141" t="s">
        <v>734</v>
      </c>
      <c r="C525" s="148" t="str">
        <f t="shared" si="81"/>
        <v>40</v>
      </c>
      <c r="D525" s="148" t="str">
        <f t="shared" si="82"/>
        <v>85</v>
      </c>
      <c r="E525" s="148" t="str">
        <f t="shared" si="83"/>
        <v>680</v>
      </c>
      <c r="F525" s="141" t="str">
        <f t="shared" si="84"/>
        <v>5100.06</v>
      </c>
      <c r="G525" s="141" t="s">
        <v>103</v>
      </c>
      <c r="H525" s="163">
        <v>11580</v>
      </c>
      <c r="I525" s="163">
        <v>11580</v>
      </c>
      <c r="J525" s="163"/>
      <c r="K525" s="163"/>
      <c r="L525" s="163"/>
      <c r="M525" s="163">
        <v>11580</v>
      </c>
      <c r="N525" s="139">
        <v>11580</v>
      </c>
      <c r="O525" s="139"/>
      <c r="Q525" s="174">
        <v>13250</v>
      </c>
      <c r="R525" s="174">
        <v>13250</v>
      </c>
      <c r="S525" s="174"/>
      <c r="T525" s="174"/>
      <c r="U525" s="174"/>
      <c r="V525" s="174">
        <v>13250</v>
      </c>
      <c r="W525" s="140">
        <v>13250</v>
      </c>
      <c r="X525" s="140"/>
      <c r="Z525" s="172">
        <v>14860</v>
      </c>
      <c r="AA525" s="172">
        <v>14860</v>
      </c>
      <c r="AB525" s="172"/>
      <c r="AC525" s="172"/>
      <c r="AD525" s="172"/>
      <c r="AE525" s="172">
        <v>4953.32</v>
      </c>
      <c r="AF525" s="172">
        <v>4953.32</v>
      </c>
      <c r="AG525" s="172"/>
      <c r="AI525" s="168">
        <f>IFERROR(VLOOKUP(B525,[2]rptBudgetaryBudgetCrossOrganiza!$A$1:$M$744,4,FALSE),"0")</f>
        <v>14860</v>
      </c>
      <c r="AJ525" s="168">
        <f>IFERROR(VLOOKUP(B525,[2]rptBudgetaryBudgetCrossOrganiza!$A$1:$M$744,6,FALSE),"0")</f>
        <v>14860</v>
      </c>
      <c r="AK525" s="170">
        <f t="shared" si="85"/>
        <v>14860</v>
      </c>
      <c r="AL525" s="170">
        <f>IFERROR(VLOOKUP(B525,[3]rptBudgetaryBudgetCrossOrganiza!$A$11516:$O$12569,13,FALSE),"0")</f>
        <v>0</v>
      </c>
      <c r="AM525" s="170"/>
      <c r="AN525" s="170"/>
      <c r="AO525" s="170"/>
      <c r="AP525" s="170"/>
      <c r="AQ525" s="170">
        <f t="shared" ref="AQ525:AQ588" si="86">AP525-AJ525</f>
        <v>-14860</v>
      </c>
    </row>
    <row r="526" spans="1:43" x14ac:dyDescent="0.2">
      <c r="A526" s="190">
        <v>4</v>
      </c>
      <c r="B526" s="141" t="s">
        <v>735</v>
      </c>
      <c r="C526" s="148" t="str">
        <f t="shared" si="81"/>
        <v>40</v>
      </c>
      <c r="D526" s="148" t="str">
        <f t="shared" si="82"/>
        <v>85</v>
      </c>
      <c r="E526" s="148" t="str">
        <f t="shared" si="83"/>
        <v>680</v>
      </c>
      <c r="F526" s="141" t="str">
        <f t="shared" si="84"/>
        <v>5100.07</v>
      </c>
      <c r="G526" s="141" t="s">
        <v>104</v>
      </c>
      <c r="H526" s="163">
        <v>3130</v>
      </c>
      <c r="I526" s="163">
        <v>3130</v>
      </c>
      <c r="J526" s="163"/>
      <c r="K526" s="163"/>
      <c r="L526" s="163"/>
      <c r="M526" s="163">
        <v>1601.97</v>
      </c>
      <c r="N526" s="139">
        <v>1601.97</v>
      </c>
      <c r="O526" s="139"/>
      <c r="Q526" s="174">
        <v>3060</v>
      </c>
      <c r="R526" s="174">
        <v>3060</v>
      </c>
      <c r="S526" s="174"/>
      <c r="T526" s="174"/>
      <c r="U526" s="174"/>
      <c r="V526" s="174">
        <v>1999.31</v>
      </c>
      <c r="W526" s="140">
        <v>1999.31</v>
      </c>
      <c r="X526" s="140"/>
      <c r="Z526" s="172">
        <v>2790</v>
      </c>
      <c r="AA526" s="172">
        <v>2684</v>
      </c>
      <c r="AB526" s="172"/>
      <c r="AC526" s="172"/>
      <c r="AD526" s="172"/>
      <c r="AE526" s="172">
        <v>2048.6999999999998</v>
      </c>
      <c r="AF526" s="172">
        <v>2048.6999999999998</v>
      </c>
      <c r="AG526" s="172"/>
      <c r="AI526" s="168">
        <f>IFERROR(VLOOKUP(B526,[2]rptBudgetaryBudgetCrossOrganiza!$A$1:$M$744,4,FALSE),"0")</f>
        <v>2790</v>
      </c>
      <c r="AJ526" s="168">
        <f>IFERROR(VLOOKUP(B526,[2]rptBudgetaryBudgetCrossOrganiza!$A$1:$M$744,6,FALSE),"0")</f>
        <v>2790</v>
      </c>
      <c r="AK526" s="170">
        <f t="shared" si="85"/>
        <v>2790</v>
      </c>
      <c r="AL526" s="170">
        <f>IFERROR(VLOOKUP(B526,[3]rptBudgetaryBudgetCrossOrganiza!$A$11516:$O$12569,13,FALSE),"0")</f>
        <v>459.84</v>
      </c>
      <c r="AM526" s="170"/>
      <c r="AN526" s="170"/>
      <c r="AO526" s="170"/>
      <c r="AP526" s="170"/>
      <c r="AQ526" s="170">
        <f t="shared" si="86"/>
        <v>-2790</v>
      </c>
    </row>
    <row r="527" spans="1:43" x14ac:dyDescent="0.2">
      <c r="A527" s="190">
        <v>4</v>
      </c>
      <c r="B527" s="141" t="s">
        <v>736</v>
      </c>
      <c r="C527" s="148" t="str">
        <f t="shared" si="81"/>
        <v>40</v>
      </c>
      <c r="D527" s="148" t="str">
        <f t="shared" si="82"/>
        <v>85</v>
      </c>
      <c r="E527" s="148" t="str">
        <f t="shared" si="83"/>
        <v>680</v>
      </c>
      <c r="F527" s="141" t="str">
        <f t="shared" si="84"/>
        <v>5100.08</v>
      </c>
      <c r="G527" s="141" t="s">
        <v>105</v>
      </c>
      <c r="H527" s="163">
        <v>11865</v>
      </c>
      <c r="I527" s="163">
        <v>11865</v>
      </c>
      <c r="J527" s="163"/>
      <c r="K527" s="163"/>
      <c r="L527" s="163"/>
      <c r="M527" s="163">
        <v>18558.87</v>
      </c>
      <c r="N527" s="139">
        <v>18558.87</v>
      </c>
      <c r="O527" s="139"/>
      <c r="Q527" s="174">
        <v>19315</v>
      </c>
      <c r="R527" s="174">
        <v>19315</v>
      </c>
      <c r="S527" s="174"/>
      <c r="T527" s="174"/>
      <c r="U527" s="174"/>
      <c r="V527" s="174">
        <v>18330.669999999998</v>
      </c>
      <c r="W527" s="140">
        <v>18330.669999999998</v>
      </c>
      <c r="X527" s="140"/>
      <c r="Z527" s="172">
        <v>14860</v>
      </c>
      <c r="AA527" s="172">
        <v>15066</v>
      </c>
      <c r="AB527" s="172"/>
      <c r="AC527" s="172"/>
      <c r="AD527" s="172"/>
      <c r="AE527" s="172">
        <v>16323.12</v>
      </c>
      <c r="AF527" s="172">
        <v>16323.12</v>
      </c>
      <c r="AG527" s="172"/>
      <c r="AI527" s="168">
        <f>IFERROR(VLOOKUP(B527,[2]rptBudgetaryBudgetCrossOrganiza!$A$1:$M$744,4,FALSE),"0")</f>
        <v>14860</v>
      </c>
      <c r="AJ527" s="168">
        <f>IFERROR(VLOOKUP(B527,[2]rptBudgetaryBudgetCrossOrganiza!$A$1:$M$744,6,FALSE),"0")</f>
        <v>14860</v>
      </c>
      <c r="AK527" s="170">
        <f t="shared" si="85"/>
        <v>14860</v>
      </c>
      <c r="AL527" s="170">
        <f>IFERROR(VLOOKUP(B527,[3]rptBudgetaryBudgetCrossOrganiza!$A$11516:$O$12569,13,FALSE),"0")</f>
        <v>4588.74</v>
      </c>
      <c r="AM527" s="170"/>
      <c r="AN527" s="170"/>
      <c r="AO527" s="170"/>
      <c r="AP527" s="170"/>
      <c r="AQ527" s="170">
        <f t="shared" si="86"/>
        <v>-14860</v>
      </c>
    </row>
    <row r="528" spans="1:43" x14ac:dyDescent="0.2">
      <c r="A528" s="190">
        <v>4</v>
      </c>
      <c r="B528" s="141" t="s">
        <v>737</v>
      </c>
      <c r="C528" s="148" t="str">
        <f t="shared" si="81"/>
        <v>40</v>
      </c>
      <c r="D528" s="148" t="str">
        <f t="shared" si="82"/>
        <v>85</v>
      </c>
      <c r="E528" s="148" t="str">
        <f t="shared" si="83"/>
        <v>680</v>
      </c>
      <c r="F528" s="141" t="str">
        <f t="shared" si="84"/>
        <v>5100.09</v>
      </c>
      <c r="G528" s="141" t="s">
        <v>106</v>
      </c>
      <c r="H528" s="163">
        <v>0</v>
      </c>
      <c r="I528" s="163">
        <v>0</v>
      </c>
      <c r="J528" s="163"/>
      <c r="K528" s="163"/>
      <c r="L528" s="163"/>
      <c r="M528" s="163">
        <v>0</v>
      </c>
      <c r="N528" s="139">
        <v>0</v>
      </c>
      <c r="O528" s="139"/>
      <c r="Q528" s="174">
        <v>0</v>
      </c>
      <c r="R528" s="174">
        <v>0</v>
      </c>
      <c r="S528" s="174"/>
      <c r="T528" s="174"/>
      <c r="U528" s="174"/>
      <c r="V528" s="174">
        <v>0</v>
      </c>
      <c r="W528" s="140">
        <v>0</v>
      </c>
      <c r="X528" s="140"/>
      <c r="Z528" s="172">
        <v>0</v>
      </c>
      <c r="AA528" s="172">
        <v>0</v>
      </c>
      <c r="AB528" s="172"/>
      <c r="AC528" s="172"/>
      <c r="AD528" s="172"/>
      <c r="AE528" s="172">
        <v>0</v>
      </c>
      <c r="AF528" s="172">
        <v>0</v>
      </c>
      <c r="AG528" s="172"/>
      <c r="AI528" s="168">
        <f>IFERROR(VLOOKUP(B528,[2]rptBudgetaryBudgetCrossOrganiza!$A$1:$M$744,4,FALSE),"0")</f>
        <v>0</v>
      </c>
      <c r="AJ528" s="168">
        <f>IFERROR(VLOOKUP(B528,[2]rptBudgetaryBudgetCrossOrganiza!$A$1:$M$744,6,FALSE),"0")</f>
        <v>0</v>
      </c>
      <c r="AK528" s="170">
        <f t="shared" si="85"/>
        <v>0</v>
      </c>
      <c r="AL528" s="170">
        <f>IFERROR(VLOOKUP(B528,[3]rptBudgetaryBudgetCrossOrganiza!$A$11516:$O$12569,13,FALSE),"0")</f>
        <v>0</v>
      </c>
      <c r="AM528" s="170"/>
      <c r="AN528" s="170"/>
      <c r="AO528" s="170"/>
      <c r="AP528" s="170"/>
      <c r="AQ528" s="170">
        <f t="shared" si="86"/>
        <v>0</v>
      </c>
    </row>
    <row r="529" spans="1:43" x14ac:dyDescent="0.2">
      <c r="A529" s="190">
        <v>4</v>
      </c>
      <c r="B529" s="141" t="s">
        <v>738</v>
      </c>
      <c r="C529" s="148" t="str">
        <f t="shared" si="81"/>
        <v>40</v>
      </c>
      <c r="D529" s="148" t="str">
        <f t="shared" si="82"/>
        <v>85</v>
      </c>
      <c r="E529" s="148" t="str">
        <f t="shared" si="83"/>
        <v>680</v>
      </c>
      <c r="F529" s="141" t="str">
        <f t="shared" si="84"/>
        <v>5100.10</v>
      </c>
      <c r="G529" s="141" t="s">
        <v>107</v>
      </c>
      <c r="H529" s="163">
        <v>0</v>
      </c>
      <c r="I529" s="163">
        <v>0</v>
      </c>
      <c r="J529" s="163"/>
      <c r="K529" s="163"/>
      <c r="L529" s="163"/>
      <c r="M529" s="163">
        <v>0</v>
      </c>
      <c r="N529" s="139">
        <v>0</v>
      </c>
      <c r="O529" s="139"/>
      <c r="Q529" s="174">
        <v>0</v>
      </c>
      <c r="R529" s="174">
        <v>0</v>
      </c>
      <c r="S529" s="174"/>
      <c r="T529" s="174"/>
      <c r="U529" s="174"/>
      <c r="V529" s="174">
        <v>0</v>
      </c>
      <c r="W529" s="140">
        <v>0</v>
      </c>
      <c r="X529" s="140"/>
      <c r="Z529" s="172">
        <v>0</v>
      </c>
      <c r="AA529" s="172">
        <v>0</v>
      </c>
      <c r="AB529" s="172"/>
      <c r="AC529" s="172"/>
      <c r="AD529" s="172"/>
      <c r="AE529" s="172">
        <v>2037.5</v>
      </c>
      <c r="AF529" s="172">
        <v>2037.5</v>
      </c>
      <c r="AG529" s="172"/>
      <c r="AI529" s="168">
        <f>IFERROR(VLOOKUP(B529,[2]rptBudgetaryBudgetCrossOrganiza!$A$1:$M$744,4,FALSE),"0")</f>
        <v>0</v>
      </c>
      <c r="AJ529" s="168">
        <f>IFERROR(VLOOKUP(B529,[2]rptBudgetaryBudgetCrossOrganiza!$A$1:$M$744,6,FALSE),"0")</f>
        <v>0</v>
      </c>
      <c r="AK529" s="170">
        <f t="shared" si="85"/>
        <v>0</v>
      </c>
      <c r="AL529" s="170">
        <f>IFERROR(VLOOKUP(B529,[3]rptBudgetaryBudgetCrossOrganiza!$A$11516:$O$12569,13,FALSE),"0")</f>
        <v>0</v>
      </c>
      <c r="AM529" s="170"/>
      <c r="AN529" s="170"/>
      <c r="AO529" s="170"/>
      <c r="AP529" s="170"/>
      <c r="AQ529" s="170">
        <f t="shared" si="86"/>
        <v>0</v>
      </c>
    </row>
    <row r="530" spans="1:43" x14ac:dyDescent="0.2">
      <c r="A530" s="190">
        <v>4</v>
      </c>
      <c r="B530" s="141" t="s">
        <v>739</v>
      </c>
      <c r="C530" s="148" t="str">
        <f t="shared" si="81"/>
        <v>40</v>
      </c>
      <c r="D530" s="148" t="str">
        <f t="shared" si="82"/>
        <v>85</v>
      </c>
      <c r="E530" s="148" t="str">
        <f t="shared" si="83"/>
        <v>680</v>
      </c>
      <c r="F530" s="141" t="str">
        <f t="shared" si="84"/>
        <v>5100.11</v>
      </c>
      <c r="G530" s="141" t="s">
        <v>108</v>
      </c>
      <c r="H530" s="163">
        <v>6640</v>
      </c>
      <c r="I530" s="163">
        <v>6640</v>
      </c>
      <c r="J530" s="163"/>
      <c r="K530" s="163"/>
      <c r="L530" s="163"/>
      <c r="M530" s="163">
        <v>4969.28</v>
      </c>
      <c r="N530" s="139">
        <v>4969.28</v>
      </c>
      <c r="O530" s="139"/>
      <c r="Q530" s="174">
        <v>7225</v>
      </c>
      <c r="R530" s="174">
        <v>7225</v>
      </c>
      <c r="S530" s="174"/>
      <c r="T530" s="174"/>
      <c r="U530" s="174"/>
      <c r="V530" s="174">
        <v>6206.14</v>
      </c>
      <c r="W530" s="140">
        <v>6206.14</v>
      </c>
      <c r="X530" s="140"/>
      <c r="Z530" s="172">
        <v>7750</v>
      </c>
      <c r="AA530" s="172">
        <v>7644</v>
      </c>
      <c r="AB530" s="172"/>
      <c r="AC530" s="172"/>
      <c r="AD530" s="172"/>
      <c r="AE530" s="172">
        <v>7237.89</v>
      </c>
      <c r="AF530" s="172">
        <v>7237.89</v>
      </c>
      <c r="AG530" s="172"/>
      <c r="AI530" s="168">
        <f>IFERROR(VLOOKUP(B530,[2]rptBudgetaryBudgetCrossOrganiza!$A$1:$M$744,4,FALSE),"0")</f>
        <v>7750</v>
      </c>
      <c r="AJ530" s="168">
        <f>IFERROR(VLOOKUP(B530,[2]rptBudgetaryBudgetCrossOrganiza!$A$1:$M$744,6,FALSE),"0")</f>
        <v>7750</v>
      </c>
      <c r="AK530" s="170">
        <f t="shared" si="85"/>
        <v>7750</v>
      </c>
      <c r="AL530" s="170">
        <f>IFERROR(VLOOKUP(B530,[3]rptBudgetaryBudgetCrossOrganiza!$A$11516:$O$12569,13,FALSE),"0")</f>
        <v>2084.27</v>
      </c>
      <c r="AM530" s="170"/>
      <c r="AN530" s="170"/>
      <c r="AO530" s="170"/>
      <c r="AP530" s="170"/>
      <c r="AQ530" s="170">
        <f t="shared" si="86"/>
        <v>-7750</v>
      </c>
    </row>
    <row r="531" spans="1:43" x14ac:dyDescent="0.2">
      <c r="A531" s="190">
        <v>4</v>
      </c>
      <c r="B531" s="141" t="s">
        <v>740</v>
      </c>
      <c r="C531" s="148" t="str">
        <f t="shared" si="81"/>
        <v>40</v>
      </c>
      <c r="D531" s="148" t="str">
        <f t="shared" si="82"/>
        <v>85</v>
      </c>
      <c r="E531" s="148" t="str">
        <f t="shared" si="83"/>
        <v>680</v>
      </c>
      <c r="F531" s="141" t="str">
        <f t="shared" si="84"/>
        <v>5100.12</v>
      </c>
      <c r="G531" s="141" t="s">
        <v>109</v>
      </c>
      <c r="H531" s="163">
        <v>0</v>
      </c>
      <c r="I531" s="163">
        <v>0</v>
      </c>
      <c r="J531" s="163"/>
      <c r="K531" s="163"/>
      <c r="L531" s="163"/>
      <c r="M531" s="163">
        <v>0</v>
      </c>
      <c r="N531" s="139">
        <v>0</v>
      </c>
      <c r="O531" s="139"/>
      <c r="Q531" s="174">
        <v>0</v>
      </c>
      <c r="R531" s="174">
        <v>0</v>
      </c>
      <c r="S531" s="174"/>
      <c r="T531" s="174"/>
      <c r="U531" s="174"/>
      <c r="V531" s="174">
        <v>0</v>
      </c>
      <c r="W531" s="140">
        <v>0</v>
      </c>
      <c r="X531" s="140"/>
      <c r="Z531" s="172">
        <v>0</v>
      </c>
      <c r="AA531" s="172">
        <v>0</v>
      </c>
      <c r="AB531" s="172"/>
      <c r="AC531" s="172"/>
      <c r="AD531" s="172"/>
      <c r="AE531" s="172">
        <v>0</v>
      </c>
      <c r="AF531" s="172">
        <v>0</v>
      </c>
      <c r="AG531" s="172"/>
      <c r="AI531" s="168">
        <f>IFERROR(VLOOKUP(B531,[2]rptBudgetaryBudgetCrossOrganiza!$A$1:$M$744,4,FALSE),"0")</f>
        <v>0</v>
      </c>
      <c r="AJ531" s="168">
        <f>IFERROR(VLOOKUP(B531,[2]rptBudgetaryBudgetCrossOrganiza!$A$1:$M$744,6,FALSE),"0")</f>
        <v>0</v>
      </c>
      <c r="AK531" s="170">
        <f t="shared" si="85"/>
        <v>0</v>
      </c>
      <c r="AL531" s="170">
        <f>IFERROR(VLOOKUP(B531,[3]rptBudgetaryBudgetCrossOrganiza!$A$11516:$O$12569,13,FALSE),"0")</f>
        <v>0</v>
      </c>
      <c r="AM531" s="170"/>
      <c r="AN531" s="170"/>
      <c r="AO531" s="170"/>
      <c r="AP531" s="170"/>
      <c r="AQ531" s="170">
        <f t="shared" si="86"/>
        <v>0</v>
      </c>
    </row>
    <row r="532" spans="1:43" x14ac:dyDescent="0.2">
      <c r="A532" s="190">
        <v>4</v>
      </c>
      <c r="B532" s="141" t="s">
        <v>741</v>
      </c>
      <c r="C532" s="148" t="str">
        <f t="shared" si="81"/>
        <v>40</v>
      </c>
      <c r="D532" s="148" t="str">
        <f t="shared" si="82"/>
        <v>85</v>
      </c>
      <c r="E532" s="148" t="str">
        <f t="shared" si="83"/>
        <v>680</v>
      </c>
      <c r="F532" s="141" t="str">
        <f t="shared" si="84"/>
        <v>5100.15</v>
      </c>
      <c r="G532" s="141" t="s">
        <v>112</v>
      </c>
      <c r="H532" s="163">
        <v>460</v>
      </c>
      <c r="I532" s="163">
        <v>460</v>
      </c>
      <c r="J532" s="163"/>
      <c r="K532" s="163"/>
      <c r="L532" s="163"/>
      <c r="M532" s="163">
        <v>20.34</v>
      </c>
      <c r="N532" s="139">
        <v>20.34</v>
      </c>
      <c r="O532" s="139"/>
      <c r="Q532" s="174">
        <v>300</v>
      </c>
      <c r="R532" s="174">
        <v>300</v>
      </c>
      <c r="S532" s="174"/>
      <c r="T532" s="174"/>
      <c r="U532" s="174"/>
      <c r="V532" s="174">
        <v>270</v>
      </c>
      <c r="W532" s="140">
        <v>270</v>
      </c>
      <c r="X532" s="140"/>
      <c r="Z532" s="172">
        <v>270</v>
      </c>
      <c r="AA532" s="172">
        <v>270</v>
      </c>
      <c r="AB532" s="172"/>
      <c r="AC532" s="172"/>
      <c r="AD532" s="172"/>
      <c r="AE532" s="172">
        <v>270</v>
      </c>
      <c r="AF532" s="172">
        <v>270</v>
      </c>
      <c r="AG532" s="172"/>
      <c r="AI532" s="168">
        <f>IFERROR(VLOOKUP(B532,[2]rptBudgetaryBudgetCrossOrganiza!$A$1:$M$744,4,FALSE),"0")</f>
        <v>270</v>
      </c>
      <c r="AJ532" s="168">
        <f>IFERROR(VLOOKUP(B532,[2]rptBudgetaryBudgetCrossOrganiza!$A$1:$M$744,6,FALSE),"0")</f>
        <v>270</v>
      </c>
      <c r="AK532" s="170">
        <f t="shared" si="85"/>
        <v>270</v>
      </c>
      <c r="AL532" s="170">
        <f>IFERROR(VLOOKUP(B532,[3]rptBudgetaryBudgetCrossOrganiza!$A$11516:$O$12569,13,FALSE),"0")</f>
        <v>67.5</v>
      </c>
      <c r="AM532" s="170"/>
      <c r="AN532" s="170"/>
      <c r="AO532" s="170"/>
      <c r="AP532" s="170"/>
      <c r="AQ532" s="170">
        <f t="shared" si="86"/>
        <v>-270</v>
      </c>
    </row>
    <row r="533" spans="1:43" x14ac:dyDescent="0.2">
      <c r="A533" s="190">
        <v>4</v>
      </c>
      <c r="B533" s="141" t="s">
        <v>742</v>
      </c>
      <c r="C533" s="148" t="str">
        <f t="shared" si="81"/>
        <v>40</v>
      </c>
      <c r="D533" s="148" t="str">
        <f t="shared" si="82"/>
        <v>85</v>
      </c>
      <c r="E533" s="148" t="str">
        <f t="shared" si="83"/>
        <v>680</v>
      </c>
      <c r="F533" s="141" t="str">
        <f t="shared" si="84"/>
        <v>5100.17</v>
      </c>
      <c r="G533" s="141" t="s">
        <v>897</v>
      </c>
      <c r="H533" s="163">
        <v>0</v>
      </c>
      <c r="I533" s="163">
        <v>0</v>
      </c>
      <c r="J533" s="163"/>
      <c r="K533" s="163"/>
      <c r="L533" s="163"/>
      <c r="M533" s="163">
        <v>0</v>
      </c>
      <c r="N533" s="139">
        <v>0</v>
      </c>
      <c r="O533" s="139"/>
      <c r="Q533" s="174">
        <v>0</v>
      </c>
      <c r="R533" s="174">
        <v>0</v>
      </c>
      <c r="S533" s="174"/>
      <c r="T533" s="174"/>
      <c r="U533" s="174"/>
      <c r="V533" s="174">
        <v>0</v>
      </c>
      <c r="W533" s="140">
        <v>0</v>
      </c>
      <c r="X533" s="140"/>
      <c r="Z533" s="172">
        <v>0</v>
      </c>
      <c r="AA533" s="172">
        <v>0</v>
      </c>
      <c r="AB533" s="172"/>
      <c r="AC533" s="172"/>
      <c r="AD533" s="172"/>
      <c r="AE533" s="172">
        <v>0</v>
      </c>
      <c r="AF533" s="172">
        <v>0</v>
      </c>
      <c r="AG533" s="172"/>
      <c r="AI533" s="168">
        <f>IFERROR(VLOOKUP(B533,[2]rptBudgetaryBudgetCrossOrganiza!$A$1:$M$744,4,FALSE),"0")</f>
        <v>0</v>
      </c>
      <c r="AJ533" s="168">
        <f>IFERROR(VLOOKUP(B533,[2]rptBudgetaryBudgetCrossOrganiza!$A$1:$M$744,6,FALSE),"0")</f>
        <v>0</v>
      </c>
      <c r="AK533" s="170">
        <f t="shared" si="85"/>
        <v>0</v>
      </c>
      <c r="AL533" s="170">
        <f>IFERROR(VLOOKUP(B533,[3]rptBudgetaryBudgetCrossOrganiza!$A$11516:$O$12569,13,FALSE),"0")</f>
        <v>0</v>
      </c>
      <c r="AM533" s="170"/>
      <c r="AN533" s="170"/>
      <c r="AO533" s="170"/>
      <c r="AP533" s="170"/>
      <c r="AQ533" s="170">
        <f t="shared" si="86"/>
        <v>0</v>
      </c>
    </row>
    <row r="534" spans="1:43" x14ac:dyDescent="0.2">
      <c r="A534" s="141">
        <v>5</v>
      </c>
      <c r="B534" s="141" t="s">
        <v>743</v>
      </c>
      <c r="C534" s="148" t="str">
        <f t="shared" si="81"/>
        <v>40</v>
      </c>
      <c r="D534" s="148" t="str">
        <f t="shared" si="82"/>
        <v>85</v>
      </c>
      <c r="E534" s="148" t="str">
        <f t="shared" si="83"/>
        <v>680</v>
      </c>
      <c r="F534" s="141" t="str">
        <f t="shared" si="84"/>
        <v>6000.01</v>
      </c>
      <c r="G534" s="141" t="s">
        <v>114</v>
      </c>
      <c r="H534" s="163">
        <v>25000</v>
      </c>
      <c r="I534" s="163">
        <v>25000</v>
      </c>
      <c r="J534" s="163"/>
      <c r="K534" s="163"/>
      <c r="L534" s="163"/>
      <c r="M534" s="163">
        <v>0</v>
      </c>
      <c r="N534" s="139">
        <v>0</v>
      </c>
      <c r="O534" s="139"/>
      <c r="Q534" s="174">
        <v>25000</v>
      </c>
      <c r="R534" s="174">
        <v>25000</v>
      </c>
      <c r="S534" s="174"/>
      <c r="T534" s="174"/>
      <c r="U534" s="174"/>
      <c r="V534" s="174">
        <v>9216.76</v>
      </c>
      <c r="W534" s="140">
        <v>9216.76</v>
      </c>
      <c r="X534" s="140"/>
      <c r="Z534" s="172">
        <v>25000</v>
      </c>
      <c r="AA534" s="172">
        <v>27406</v>
      </c>
      <c r="AB534" s="172"/>
      <c r="AC534" s="172"/>
      <c r="AD534" s="172"/>
      <c r="AE534" s="172">
        <v>3120.9</v>
      </c>
      <c r="AF534" s="172">
        <v>3120.9</v>
      </c>
      <c r="AG534" s="172"/>
      <c r="AI534" s="168">
        <f>IFERROR(VLOOKUP(B534,[2]rptBudgetaryBudgetCrossOrganiza!$A$1:$M$744,4,FALSE),"0")</f>
        <v>25000</v>
      </c>
      <c r="AJ534" s="168">
        <f>IFERROR(VLOOKUP(B534,[2]rptBudgetaryBudgetCrossOrganiza!$A$1:$M$744,6,FALSE),"0")</f>
        <v>25000</v>
      </c>
      <c r="AK534" s="170">
        <v>25000</v>
      </c>
      <c r="AL534" s="170">
        <f>IFERROR(VLOOKUP(B534,[3]rptBudgetaryBudgetCrossOrganiza!$A$11516:$O$12569,13,FALSE),"0")</f>
        <v>219.37</v>
      </c>
      <c r="AM534" s="170"/>
      <c r="AN534" s="170"/>
      <c r="AO534" s="170"/>
      <c r="AP534" s="170"/>
      <c r="AQ534" s="170">
        <f t="shared" si="86"/>
        <v>-25000</v>
      </c>
    </row>
    <row r="535" spans="1:43" x14ac:dyDescent="0.2">
      <c r="A535" s="141">
        <v>5</v>
      </c>
      <c r="B535" s="141" t="s">
        <v>744</v>
      </c>
      <c r="C535" s="148" t="str">
        <f t="shared" si="81"/>
        <v>40</v>
      </c>
      <c r="D535" s="148" t="str">
        <f t="shared" si="82"/>
        <v>85</v>
      </c>
      <c r="E535" s="148" t="str">
        <f t="shared" si="83"/>
        <v>680</v>
      </c>
      <c r="F535" s="141" t="str">
        <f t="shared" si="84"/>
        <v>6000.09</v>
      </c>
      <c r="G535" s="141" t="s">
        <v>183</v>
      </c>
      <c r="H535" s="163">
        <v>1300</v>
      </c>
      <c r="I535" s="163">
        <v>1300</v>
      </c>
      <c r="J535" s="163"/>
      <c r="K535" s="163"/>
      <c r="L535" s="163"/>
      <c r="M535" s="163">
        <v>1076.3800000000001</v>
      </c>
      <c r="N535" s="139">
        <v>1076.3800000000001</v>
      </c>
      <c r="O535" s="139"/>
      <c r="Q535" s="174">
        <v>1300</v>
      </c>
      <c r="R535" s="174">
        <v>1300</v>
      </c>
      <c r="S535" s="174"/>
      <c r="T535" s="174"/>
      <c r="U535" s="174"/>
      <c r="V535" s="174">
        <v>883.09</v>
      </c>
      <c r="W535" s="140">
        <v>883.09</v>
      </c>
      <c r="X535" s="140"/>
      <c r="Z535" s="172">
        <v>1300</v>
      </c>
      <c r="AA535" s="172">
        <v>1300</v>
      </c>
      <c r="AB535" s="172"/>
      <c r="AC535" s="172"/>
      <c r="AD535" s="172"/>
      <c r="AE535" s="172">
        <v>1384.94</v>
      </c>
      <c r="AF535" s="172">
        <v>1384.94</v>
      </c>
      <c r="AG535" s="172"/>
      <c r="AI535" s="168">
        <f>IFERROR(VLOOKUP(B535,[2]rptBudgetaryBudgetCrossOrganiza!$A$1:$M$744,4,FALSE),"0")</f>
        <v>1300</v>
      </c>
      <c r="AJ535" s="168">
        <f>IFERROR(VLOOKUP(B535,[2]rptBudgetaryBudgetCrossOrganiza!$A$1:$M$744,6,FALSE),"0")</f>
        <v>1300</v>
      </c>
      <c r="AK535" s="170">
        <v>1300</v>
      </c>
      <c r="AL535" s="170">
        <f>IFERROR(VLOOKUP(B535,[3]rptBudgetaryBudgetCrossOrganiza!$A$11516:$O$12569,13,FALSE),"0")</f>
        <v>266.62</v>
      </c>
      <c r="AM535" s="170"/>
      <c r="AN535" s="170"/>
      <c r="AO535" s="170"/>
      <c r="AP535" s="170"/>
      <c r="AQ535" s="170">
        <f t="shared" si="86"/>
        <v>-1300</v>
      </c>
    </row>
    <row r="536" spans="1:43" x14ac:dyDescent="0.2">
      <c r="A536" s="141">
        <v>6</v>
      </c>
      <c r="B536" s="141" t="s">
        <v>745</v>
      </c>
      <c r="C536" s="148" t="str">
        <f t="shared" si="81"/>
        <v>40</v>
      </c>
      <c r="D536" s="148" t="str">
        <f t="shared" si="82"/>
        <v>85</v>
      </c>
      <c r="E536" s="148" t="str">
        <f t="shared" si="83"/>
        <v>680</v>
      </c>
      <c r="F536" s="141" t="str">
        <f t="shared" si="84"/>
        <v>6100.01</v>
      </c>
      <c r="G536" s="141" t="s">
        <v>115</v>
      </c>
      <c r="H536" s="163">
        <v>579500</v>
      </c>
      <c r="I536" s="163">
        <v>579500</v>
      </c>
      <c r="J536" s="163"/>
      <c r="K536" s="163"/>
      <c r="L536" s="163"/>
      <c r="M536" s="163">
        <v>532467.75</v>
      </c>
      <c r="N536" s="139">
        <v>532467.75</v>
      </c>
      <c r="O536" s="139"/>
      <c r="Q536" s="174">
        <v>579500</v>
      </c>
      <c r="R536" s="174">
        <v>579500</v>
      </c>
      <c r="S536" s="174"/>
      <c r="T536" s="174"/>
      <c r="U536" s="174"/>
      <c r="V536" s="174">
        <v>564938.25</v>
      </c>
      <c r="W536" s="140">
        <v>564938.25</v>
      </c>
      <c r="X536" s="140"/>
      <c r="Z536" s="172">
        <v>602000</v>
      </c>
      <c r="AA536" s="172">
        <v>602000</v>
      </c>
      <c r="AB536" s="172"/>
      <c r="AC536" s="172"/>
      <c r="AD536" s="172"/>
      <c r="AE536" s="172">
        <v>557709.91</v>
      </c>
      <c r="AF536" s="172">
        <v>557709.91</v>
      </c>
      <c r="AG536" s="172"/>
      <c r="AI536" s="168">
        <f>IFERROR(VLOOKUP(B536,[2]rptBudgetaryBudgetCrossOrganiza!$A$1:$M$744,4,FALSE),"0")</f>
        <v>602000</v>
      </c>
      <c r="AJ536" s="168">
        <f>IFERROR(VLOOKUP(B536,[2]rptBudgetaryBudgetCrossOrganiza!$A$1:$M$744,6,FALSE),"0")</f>
        <v>602000</v>
      </c>
      <c r="AK536" s="170">
        <v>602000</v>
      </c>
      <c r="AL536" s="170">
        <f>IFERROR(VLOOKUP(B536,[3]rptBudgetaryBudgetCrossOrganiza!$A$11516:$O$12569,13,FALSE),"0")</f>
        <v>183188.42</v>
      </c>
      <c r="AM536" s="170"/>
      <c r="AN536" s="170"/>
      <c r="AO536" s="170"/>
      <c r="AP536" s="170"/>
      <c r="AQ536" s="170">
        <f t="shared" si="86"/>
        <v>-602000</v>
      </c>
    </row>
    <row r="537" spans="1:43" x14ac:dyDescent="0.2">
      <c r="A537" s="141">
        <v>6</v>
      </c>
      <c r="B537" s="141" t="s">
        <v>746</v>
      </c>
      <c r="C537" s="148" t="str">
        <f t="shared" si="81"/>
        <v>40</v>
      </c>
      <c r="D537" s="148" t="str">
        <f t="shared" si="82"/>
        <v>85</v>
      </c>
      <c r="E537" s="148" t="str">
        <f t="shared" si="83"/>
        <v>680</v>
      </c>
      <c r="F537" s="141" t="str">
        <f t="shared" si="84"/>
        <v>6200.02</v>
      </c>
      <c r="G537" s="141" t="s">
        <v>116</v>
      </c>
      <c r="H537" s="163">
        <v>3750</v>
      </c>
      <c r="I537" s="163">
        <v>3750</v>
      </c>
      <c r="J537" s="163"/>
      <c r="K537" s="163"/>
      <c r="L537" s="163"/>
      <c r="M537" s="163">
        <v>3101.72</v>
      </c>
      <c r="N537" s="139">
        <v>3101.72</v>
      </c>
      <c r="O537" s="139"/>
      <c r="Q537" s="174">
        <v>3750</v>
      </c>
      <c r="R537" s="174">
        <v>3750</v>
      </c>
      <c r="S537" s="174"/>
      <c r="T537" s="174"/>
      <c r="U537" s="174"/>
      <c r="V537" s="174">
        <v>3094.44</v>
      </c>
      <c r="W537" s="140">
        <v>3094.44</v>
      </c>
      <c r="X537" s="140"/>
      <c r="Z537" s="172">
        <v>3750</v>
      </c>
      <c r="AA537" s="172">
        <v>3750</v>
      </c>
      <c r="AB537" s="172"/>
      <c r="AC537" s="172"/>
      <c r="AD537" s="172"/>
      <c r="AE537" s="172">
        <v>2930.99</v>
      </c>
      <c r="AF537" s="172">
        <v>2930.99</v>
      </c>
      <c r="AG537" s="172"/>
      <c r="AI537" s="168">
        <f>IFERROR(VLOOKUP(B537,[2]rptBudgetaryBudgetCrossOrganiza!$A$1:$M$744,4,FALSE),"0")</f>
        <v>3750</v>
      </c>
      <c r="AJ537" s="168">
        <f>IFERROR(VLOOKUP(B537,[2]rptBudgetaryBudgetCrossOrganiza!$A$1:$M$744,6,FALSE),"0")</f>
        <v>3750</v>
      </c>
      <c r="AK537" s="170">
        <v>3750</v>
      </c>
      <c r="AL537" s="170">
        <f>IFERROR(VLOOKUP(B537,[3]rptBudgetaryBudgetCrossOrganiza!$A$11516:$O$12569,13,FALSE),"0")</f>
        <v>88.06</v>
      </c>
      <c r="AM537" s="170"/>
      <c r="AN537" s="170"/>
      <c r="AO537" s="170"/>
      <c r="AP537" s="170"/>
      <c r="AQ537" s="170">
        <f t="shared" si="86"/>
        <v>-3750</v>
      </c>
    </row>
    <row r="538" spans="1:43" x14ac:dyDescent="0.2">
      <c r="A538" s="141">
        <v>6</v>
      </c>
      <c r="B538" s="141" t="s">
        <v>747</v>
      </c>
      <c r="C538" s="148" t="str">
        <f t="shared" si="81"/>
        <v>40</v>
      </c>
      <c r="D538" s="148" t="str">
        <f t="shared" si="82"/>
        <v>85</v>
      </c>
      <c r="E538" s="148" t="str">
        <f t="shared" si="83"/>
        <v>680</v>
      </c>
      <c r="F538" s="141" t="str">
        <f t="shared" si="84"/>
        <v>6200.05</v>
      </c>
      <c r="G538" s="141" t="s">
        <v>118</v>
      </c>
      <c r="H538" s="163">
        <v>7560</v>
      </c>
      <c r="I538" s="163">
        <v>7560</v>
      </c>
      <c r="J538" s="163"/>
      <c r="K538" s="163"/>
      <c r="L538" s="163"/>
      <c r="M538" s="163">
        <v>8869.92</v>
      </c>
      <c r="N538" s="139">
        <v>8869.92</v>
      </c>
      <c r="O538" s="139"/>
      <c r="Q538" s="174">
        <v>9000</v>
      </c>
      <c r="R538" s="174">
        <v>9000</v>
      </c>
      <c r="S538" s="174"/>
      <c r="T538" s="174"/>
      <c r="U538" s="174"/>
      <c r="V538" s="174">
        <v>7777.01</v>
      </c>
      <c r="W538" s="140">
        <v>7777.01</v>
      </c>
      <c r="X538" s="140"/>
      <c r="Z538" s="172">
        <v>9000</v>
      </c>
      <c r="AA538" s="172">
        <v>9000</v>
      </c>
      <c r="AB538" s="172"/>
      <c r="AC538" s="172"/>
      <c r="AD538" s="172"/>
      <c r="AE538" s="172">
        <v>7249.1</v>
      </c>
      <c r="AF538" s="172">
        <v>7249.1</v>
      </c>
      <c r="AG538" s="172"/>
      <c r="AI538" s="168">
        <f>IFERROR(VLOOKUP(B538,[2]rptBudgetaryBudgetCrossOrganiza!$A$1:$M$744,4,FALSE),"0")</f>
        <v>9000</v>
      </c>
      <c r="AJ538" s="168">
        <f>IFERROR(VLOOKUP(B538,[2]rptBudgetaryBudgetCrossOrganiza!$A$1:$M$744,6,FALSE),"0")</f>
        <v>9000</v>
      </c>
      <c r="AK538" s="170">
        <v>9000</v>
      </c>
      <c r="AL538" s="170">
        <f>IFERROR(VLOOKUP(B538,[3]rptBudgetaryBudgetCrossOrganiza!$A$11516:$O$12569,13,FALSE),"0")</f>
        <v>0</v>
      </c>
      <c r="AM538" s="170"/>
      <c r="AN538" s="170"/>
      <c r="AO538" s="170"/>
      <c r="AP538" s="170"/>
      <c r="AQ538" s="170">
        <f t="shared" si="86"/>
        <v>-9000</v>
      </c>
    </row>
    <row r="539" spans="1:43" x14ac:dyDescent="0.2">
      <c r="A539" s="141">
        <v>6</v>
      </c>
      <c r="B539" s="141" t="s">
        <v>748</v>
      </c>
      <c r="C539" s="148" t="str">
        <f t="shared" si="81"/>
        <v>40</v>
      </c>
      <c r="D539" s="148" t="str">
        <f t="shared" si="82"/>
        <v>85</v>
      </c>
      <c r="E539" s="148" t="str">
        <f t="shared" si="83"/>
        <v>680</v>
      </c>
      <c r="F539" s="141" t="str">
        <f t="shared" si="84"/>
        <v>6200.09</v>
      </c>
      <c r="G539" s="141" t="s">
        <v>153</v>
      </c>
      <c r="H539" s="163">
        <v>0</v>
      </c>
      <c r="I539" s="163">
        <v>0</v>
      </c>
      <c r="J539" s="163"/>
      <c r="K539" s="163"/>
      <c r="L539" s="163"/>
      <c r="M539" s="163">
        <v>0</v>
      </c>
      <c r="N539" s="139">
        <v>0</v>
      </c>
      <c r="O539" s="139"/>
      <c r="Q539" s="174">
        <v>0</v>
      </c>
      <c r="R539" s="174">
        <v>0</v>
      </c>
      <c r="S539" s="174"/>
      <c r="T539" s="174"/>
      <c r="U539" s="174"/>
      <c r="V539" s="174">
        <v>0</v>
      </c>
      <c r="W539" s="140">
        <v>0</v>
      </c>
      <c r="X539" s="140"/>
      <c r="Z539" s="172">
        <v>0</v>
      </c>
      <c r="AA539" s="172">
        <v>-700</v>
      </c>
      <c r="AB539" s="172"/>
      <c r="AC539" s="172"/>
      <c r="AD539" s="172"/>
      <c r="AE539" s="172">
        <v>0</v>
      </c>
      <c r="AF539" s="172">
        <v>0</v>
      </c>
      <c r="AG539" s="172"/>
      <c r="AI539" s="168">
        <f>IFERROR(VLOOKUP(B539,[2]rptBudgetaryBudgetCrossOrganiza!$A$1:$M$744,4,FALSE),"0")</f>
        <v>0</v>
      </c>
      <c r="AJ539" s="168">
        <f>IFERROR(VLOOKUP(B539,[2]rptBudgetaryBudgetCrossOrganiza!$A$1:$M$744,6,FALSE),"0")</f>
        <v>0</v>
      </c>
      <c r="AK539" s="170">
        <v>0</v>
      </c>
      <c r="AL539" s="170">
        <f>IFERROR(VLOOKUP(B539,[3]rptBudgetaryBudgetCrossOrganiza!$A$11516:$O$12569,13,FALSE),"0")</f>
        <v>0</v>
      </c>
      <c r="AM539" s="170"/>
      <c r="AN539" s="170"/>
      <c r="AO539" s="170"/>
      <c r="AP539" s="170"/>
      <c r="AQ539" s="170">
        <f t="shared" si="86"/>
        <v>0</v>
      </c>
    </row>
    <row r="540" spans="1:43" x14ac:dyDescent="0.2">
      <c r="A540" s="141">
        <v>6</v>
      </c>
      <c r="B540" s="141" t="s">
        <v>749</v>
      </c>
      <c r="C540" s="148" t="str">
        <f t="shared" si="81"/>
        <v>40</v>
      </c>
      <c r="D540" s="148" t="str">
        <f t="shared" si="82"/>
        <v>85</v>
      </c>
      <c r="E540" s="148" t="str">
        <f t="shared" si="83"/>
        <v>680</v>
      </c>
      <c r="F540" s="141" t="str">
        <f t="shared" si="84"/>
        <v>6280.14</v>
      </c>
      <c r="G540" s="141" t="s">
        <v>186</v>
      </c>
      <c r="H540" s="163">
        <v>1000</v>
      </c>
      <c r="I540" s="163">
        <v>1000</v>
      </c>
      <c r="J540" s="163"/>
      <c r="K540" s="163"/>
      <c r="L540" s="163"/>
      <c r="M540" s="163">
        <v>338.55</v>
      </c>
      <c r="N540" s="139">
        <v>338.55</v>
      </c>
      <c r="O540" s="139"/>
      <c r="Q540" s="174">
        <v>1200</v>
      </c>
      <c r="R540" s="174">
        <v>1200</v>
      </c>
      <c r="S540" s="174"/>
      <c r="T540" s="174"/>
      <c r="U540" s="174"/>
      <c r="V540" s="174">
        <v>0</v>
      </c>
      <c r="W540" s="140">
        <v>0</v>
      </c>
      <c r="X540" s="140"/>
      <c r="Z540" s="172">
        <v>1200</v>
      </c>
      <c r="AA540" s="172">
        <v>1200</v>
      </c>
      <c r="AB540" s="172"/>
      <c r="AC540" s="172"/>
      <c r="AD540" s="172"/>
      <c r="AE540" s="172">
        <v>0</v>
      </c>
      <c r="AF540" s="172">
        <v>0</v>
      </c>
      <c r="AG540" s="172"/>
      <c r="AI540" s="168">
        <f>IFERROR(VLOOKUP(B540,[2]rptBudgetaryBudgetCrossOrganiza!$A$1:$M$744,4,FALSE),"0")</f>
        <v>1200</v>
      </c>
      <c r="AJ540" s="168">
        <f>IFERROR(VLOOKUP(B540,[2]rptBudgetaryBudgetCrossOrganiza!$A$1:$M$744,6,FALSE),"0")</f>
        <v>1200</v>
      </c>
      <c r="AK540" s="170">
        <v>1200</v>
      </c>
      <c r="AL540" s="170">
        <f>IFERROR(VLOOKUP(B540,[3]rptBudgetaryBudgetCrossOrganiza!$A$11516:$O$12569,13,FALSE),"0")</f>
        <v>0</v>
      </c>
      <c r="AM540" s="170"/>
      <c r="AN540" s="170"/>
      <c r="AO540" s="170"/>
      <c r="AP540" s="170"/>
      <c r="AQ540" s="170">
        <f t="shared" si="86"/>
        <v>-1200</v>
      </c>
    </row>
    <row r="541" spans="1:43" x14ac:dyDescent="0.2">
      <c r="A541" s="141">
        <v>6</v>
      </c>
      <c r="B541" s="141" t="s">
        <v>750</v>
      </c>
      <c r="C541" s="148" t="str">
        <f t="shared" si="81"/>
        <v>40</v>
      </c>
      <c r="D541" s="148" t="str">
        <f t="shared" si="82"/>
        <v>85</v>
      </c>
      <c r="E541" s="148" t="str">
        <f t="shared" si="83"/>
        <v>680</v>
      </c>
      <c r="F541" s="141" t="str">
        <f t="shared" si="84"/>
        <v>6280.27</v>
      </c>
      <c r="G541" s="141" t="s">
        <v>936</v>
      </c>
      <c r="H541" s="163">
        <v>3500000</v>
      </c>
      <c r="I541" s="163">
        <v>3500000</v>
      </c>
      <c r="J541" s="163"/>
      <c r="K541" s="163"/>
      <c r="L541" s="163"/>
      <c r="M541" s="163">
        <v>3165795.25</v>
      </c>
      <c r="N541" s="139">
        <v>3165795.25</v>
      </c>
      <c r="O541" s="139"/>
      <c r="Q541" s="174">
        <v>3500000</v>
      </c>
      <c r="R541" s="174">
        <v>3500000</v>
      </c>
      <c r="S541" s="174"/>
      <c r="T541" s="174"/>
      <c r="U541" s="174"/>
      <c r="V541" s="174">
        <v>3399199.38</v>
      </c>
      <c r="W541" s="140">
        <v>3399199.38</v>
      </c>
      <c r="X541" s="140"/>
      <c r="Z541" s="172">
        <v>3500000</v>
      </c>
      <c r="AA541" s="172">
        <v>3500000</v>
      </c>
      <c r="AB541" s="172"/>
      <c r="AC541" s="172"/>
      <c r="AD541" s="172"/>
      <c r="AE541" s="172">
        <v>3745985.77</v>
      </c>
      <c r="AF541" s="172">
        <v>3745985.77</v>
      </c>
      <c r="AG541" s="172"/>
      <c r="AI541" s="168">
        <f>IFERROR(VLOOKUP(B541,[2]rptBudgetaryBudgetCrossOrganiza!$A$1:$M$744,4,FALSE),"0")</f>
        <v>3500000</v>
      </c>
      <c r="AJ541" s="168">
        <f>IFERROR(VLOOKUP(B541,[2]rptBudgetaryBudgetCrossOrganiza!$A$1:$M$744,6,FALSE),"0")</f>
        <v>3500000</v>
      </c>
      <c r="AK541" s="195">
        <v>4000000</v>
      </c>
      <c r="AL541" s="170">
        <f>IFERROR(VLOOKUP(B541,[3]rptBudgetaryBudgetCrossOrganiza!$A$11516:$O$12569,13,FALSE),"0")</f>
        <v>660909.05000000005</v>
      </c>
      <c r="AM541" s="170" t="s">
        <v>968</v>
      </c>
      <c r="AN541" s="170"/>
      <c r="AO541" s="170"/>
      <c r="AP541" s="170"/>
      <c r="AQ541" s="170">
        <f t="shared" si="86"/>
        <v>-3500000</v>
      </c>
    </row>
    <row r="542" spans="1:43" x14ac:dyDescent="0.2">
      <c r="A542" s="141">
        <v>6</v>
      </c>
      <c r="B542" s="141" t="s">
        <v>751</v>
      </c>
      <c r="C542" s="148" t="str">
        <f t="shared" si="81"/>
        <v>40</v>
      </c>
      <c r="D542" s="148" t="str">
        <f t="shared" si="82"/>
        <v>85</v>
      </c>
      <c r="E542" s="148" t="str">
        <f t="shared" si="83"/>
        <v>680</v>
      </c>
      <c r="F542" s="141" t="str">
        <f t="shared" si="84"/>
        <v>6280.30</v>
      </c>
      <c r="G542" s="141" t="s">
        <v>939</v>
      </c>
      <c r="H542" s="163">
        <v>1500</v>
      </c>
      <c r="I542" s="163">
        <v>1500</v>
      </c>
      <c r="J542" s="163"/>
      <c r="K542" s="163"/>
      <c r="L542" s="163"/>
      <c r="M542" s="163">
        <v>1412.47</v>
      </c>
      <c r="N542" s="139">
        <v>1412.47</v>
      </c>
      <c r="O542" s="139"/>
      <c r="Q542" s="174">
        <v>1500</v>
      </c>
      <c r="R542" s="174">
        <v>1500</v>
      </c>
      <c r="S542" s="174"/>
      <c r="T542" s="174"/>
      <c r="U542" s="174"/>
      <c r="V542" s="174">
        <v>1622.82</v>
      </c>
      <c r="W542" s="140">
        <v>1622.82</v>
      </c>
      <c r="X542" s="140"/>
      <c r="Z542" s="172">
        <v>2000</v>
      </c>
      <c r="AA542" s="172">
        <v>2000</v>
      </c>
      <c r="AB542" s="172"/>
      <c r="AC542" s="172"/>
      <c r="AD542" s="172"/>
      <c r="AE542" s="172">
        <v>96.57</v>
      </c>
      <c r="AF542" s="172">
        <v>96.57</v>
      </c>
      <c r="AG542" s="172"/>
      <c r="AI542" s="168">
        <f>IFERROR(VLOOKUP(B542,[2]rptBudgetaryBudgetCrossOrganiza!$A$1:$M$744,4,FALSE),"0")</f>
        <v>2000</v>
      </c>
      <c r="AJ542" s="168">
        <f>IFERROR(VLOOKUP(B542,[2]rptBudgetaryBudgetCrossOrganiza!$A$1:$M$744,6,FALSE),"0")</f>
        <v>2000</v>
      </c>
      <c r="AK542" s="170">
        <v>2000</v>
      </c>
      <c r="AL542" s="170">
        <f>IFERROR(VLOOKUP(B542,[3]rptBudgetaryBudgetCrossOrganiza!$A$11516:$O$12569,13,FALSE),"0")</f>
        <v>0</v>
      </c>
      <c r="AM542" s="170"/>
      <c r="AN542" s="170"/>
      <c r="AO542" s="170"/>
      <c r="AP542" s="170"/>
      <c r="AQ542" s="170">
        <f t="shared" si="86"/>
        <v>-2000</v>
      </c>
    </row>
    <row r="543" spans="1:43" x14ac:dyDescent="0.2">
      <c r="A543" s="141">
        <v>6</v>
      </c>
      <c r="B543" s="141" t="s">
        <v>752</v>
      </c>
      <c r="C543" s="148" t="str">
        <f t="shared" si="81"/>
        <v>40</v>
      </c>
      <c r="D543" s="148" t="str">
        <f t="shared" si="82"/>
        <v>85</v>
      </c>
      <c r="E543" s="148" t="str">
        <f t="shared" si="83"/>
        <v>680</v>
      </c>
      <c r="F543" s="141" t="str">
        <f t="shared" si="84"/>
        <v>6280.34</v>
      </c>
      <c r="G543" s="141" t="s">
        <v>943</v>
      </c>
      <c r="H543" s="163">
        <v>50000</v>
      </c>
      <c r="I543" s="163">
        <v>50000</v>
      </c>
      <c r="J543" s="163"/>
      <c r="K543" s="163"/>
      <c r="L543" s="163"/>
      <c r="M543" s="163">
        <v>49111.51</v>
      </c>
      <c r="N543" s="139">
        <v>49111.51</v>
      </c>
      <c r="O543" s="139"/>
      <c r="Q543" s="174">
        <v>50000</v>
      </c>
      <c r="R543" s="174">
        <v>45200</v>
      </c>
      <c r="S543" s="174"/>
      <c r="T543" s="174"/>
      <c r="U543" s="174"/>
      <c r="V543" s="174">
        <v>23671.56</v>
      </c>
      <c r="W543" s="140">
        <v>23671.56</v>
      </c>
      <c r="X543" s="140"/>
      <c r="Z543" s="172">
        <v>55000</v>
      </c>
      <c r="AA543" s="172">
        <v>59800</v>
      </c>
      <c r="AB543" s="172"/>
      <c r="AC543" s="172"/>
      <c r="AD543" s="172"/>
      <c r="AE543" s="172">
        <v>46892.36</v>
      </c>
      <c r="AF543" s="172">
        <v>46892.36</v>
      </c>
      <c r="AG543" s="172"/>
      <c r="AI543" s="168">
        <f>IFERROR(VLOOKUP(B543,[2]rptBudgetaryBudgetCrossOrganiza!$A$1:$M$744,4,FALSE),"0")</f>
        <v>55000</v>
      </c>
      <c r="AJ543" s="168">
        <f>IFERROR(VLOOKUP(B543,[2]rptBudgetaryBudgetCrossOrganiza!$A$1:$M$744,6,FALSE),"0")</f>
        <v>55000</v>
      </c>
      <c r="AK543" s="195">
        <v>60000</v>
      </c>
      <c r="AL543" s="170">
        <f>IFERROR(VLOOKUP(B543,[3]rptBudgetaryBudgetCrossOrganiza!$A$11516:$O$12569,13,FALSE),"0")</f>
        <v>11528.35</v>
      </c>
      <c r="AM543" s="170" t="s">
        <v>969</v>
      </c>
      <c r="AN543" s="170"/>
      <c r="AO543" s="170"/>
      <c r="AP543" s="170"/>
      <c r="AQ543" s="170">
        <f t="shared" si="86"/>
        <v>-55000</v>
      </c>
    </row>
    <row r="544" spans="1:43" x14ac:dyDescent="0.2">
      <c r="A544" s="141">
        <v>6</v>
      </c>
      <c r="B544" s="141" t="s">
        <v>753</v>
      </c>
      <c r="C544" s="148" t="str">
        <f t="shared" si="81"/>
        <v>40</v>
      </c>
      <c r="D544" s="148" t="str">
        <f t="shared" si="82"/>
        <v>85</v>
      </c>
      <c r="E544" s="148" t="str">
        <f t="shared" si="83"/>
        <v>680</v>
      </c>
      <c r="F544" s="141" t="str">
        <f t="shared" si="84"/>
        <v>6300.01</v>
      </c>
      <c r="G544" s="141" t="s">
        <v>158</v>
      </c>
      <c r="H544" s="163">
        <v>250</v>
      </c>
      <c r="I544" s="163">
        <v>250</v>
      </c>
      <c r="J544" s="163"/>
      <c r="K544" s="163"/>
      <c r="L544" s="163"/>
      <c r="M544" s="163">
        <v>1360</v>
      </c>
      <c r="N544" s="139">
        <v>1360</v>
      </c>
      <c r="O544" s="139"/>
      <c r="Q544" s="174">
        <v>250</v>
      </c>
      <c r="R544" s="174">
        <v>250</v>
      </c>
      <c r="S544" s="174"/>
      <c r="T544" s="174"/>
      <c r="U544" s="174"/>
      <c r="V544" s="174">
        <v>40</v>
      </c>
      <c r="W544" s="140">
        <v>40</v>
      </c>
      <c r="X544" s="140"/>
      <c r="Z544" s="172">
        <v>1500</v>
      </c>
      <c r="AA544" s="172">
        <v>1500</v>
      </c>
      <c r="AB544" s="172"/>
      <c r="AC544" s="172"/>
      <c r="AD544" s="172"/>
      <c r="AE544" s="172">
        <v>0</v>
      </c>
      <c r="AF544" s="172">
        <v>0</v>
      </c>
      <c r="AG544" s="172"/>
      <c r="AI544" s="168">
        <f>IFERROR(VLOOKUP(B544,[2]rptBudgetaryBudgetCrossOrganiza!$A$1:$M$744,4,FALSE),"0")</f>
        <v>1500</v>
      </c>
      <c r="AJ544" s="168">
        <f>IFERROR(VLOOKUP(B544,[2]rptBudgetaryBudgetCrossOrganiza!$A$1:$M$744,6,FALSE),"0")</f>
        <v>1500</v>
      </c>
      <c r="AK544" s="170">
        <v>1500</v>
      </c>
      <c r="AL544" s="170">
        <f>IFERROR(VLOOKUP(B544,[3]rptBudgetaryBudgetCrossOrganiza!$A$11516:$O$12569,13,FALSE),"0")</f>
        <v>0</v>
      </c>
      <c r="AM544" s="170"/>
      <c r="AN544" s="170"/>
      <c r="AO544" s="170"/>
      <c r="AP544" s="170"/>
      <c r="AQ544" s="170">
        <f t="shared" si="86"/>
        <v>-1500</v>
      </c>
    </row>
    <row r="545" spans="1:43" x14ac:dyDescent="0.2">
      <c r="A545" s="141">
        <v>6</v>
      </c>
      <c r="B545" s="141" t="s">
        <v>754</v>
      </c>
      <c r="C545" s="148" t="str">
        <f t="shared" si="81"/>
        <v>40</v>
      </c>
      <c r="D545" s="148" t="str">
        <f t="shared" si="82"/>
        <v>85</v>
      </c>
      <c r="E545" s="148" t="str">
        <f t="shared" si="83"/>
        <v>680</v>
      </c>
      <c r="F545" s="141" t="str">
        <f t="shared" si="84"/>
        <v>6350.03</v>
      </c>
      <c r="G545" s="141" t="s">
        <v>161</v>
      </c>
      <c r="H545" s="163">
        <v>7500</v>
      </c>
      <c r="I545" s="163">
        <v>7500</v>
      </c>
      <c r="J545" s="163"/>
      <c r="K545" s="163"/>
      <c r="L545" s="163"/>
      <c r="M545" s="163">
        <v>0</v>
      </c>
      <c r="N545" s="139">
        <v>0</v>
      </c>
      <c r="O545" s="139"/>
      <c r="Q545" s="174">
        <v>0</v>
      </c>
      <c r="R545" s="174">
        <v>6000</v>
      </c>
      <c r="S545" s="174"/>
      <c r="T545" s="174"/>
      <c r="U545" s="174"/>
      <c r="V545" s="174">
        <v>2686.13</v>
      </c>
      <c r="W545" s="140">
        <v>2686.13</v>
      </c>
      <c r="X545" s="140"/>
      <c r="Z545" s="172">
        <v>3000</v>
      </c>
      <c r="AA545" s="172">
        <v>3000</v>
      </c>
      <c r="AB545" s="172"/>
      <c r="AC545" s="172"/>
      <c r="AD545" s="172"/>
      <c r="AE545" s="172">
        <v>0</v>
      </c>
      <c r="AF545" s="172">
        <v>0</v>
      </c>
      <c r="AG545" s="172"/>
      <c r="AI545" s="168">
        <f>IFERROR(VLOOKUP(B545,[2]rptBudgetaryBudgetCrossOrganiza!$A$1:$M$744,4,FALSE),"0")</f>
        <v>3000</v>
      </c>
      <c r="AJ545" s="168">
        <f>IFERROR(VLOOKUP(B545,[2]rptBudgetaryBudgetCrossOrganiza!$A$1:$M$744,6,FALSE),"0")</f>
        <v>3000</v>
      </c>
      <c r="AK545" s="170">
        <v>3000</v>
      </c>
      <c r="AL545" s="170">
        <f>IFERROR(VLOOKUP(B545,[3]rptBudgetaryBudgetCrossOrganiza!$A$11516:$O$12569,13,FALSE),"0")</f>
        <v>0</v>
      </c>
      <c r="AM545" s="170"/>
      <c r="AN545" s="170"/>
      <c r="AO545" s="170"/>
      <c r="AP545" s="170"/>
      <c r="AQ545" s="170">
        <f t="shared" si="86"/>
        <v>-3000</v>
      </c>
    </row>
    <row r="546" spans="1:43" x14ac:dyDescent="0.2">
      <c r="A546" s="141">
        <v>6</v>
      </c>
      <c r="B546" s="141" t="s">
        <v>755</v>
      </c>
      <c r="C546" s="148" t="str">
        <f t="shared" si="81"/>
        <v>40</v>
      </c>
      <c r="D546" s="148" t="str">
        <f t="shared" si="82"/>
        <v>85</v>
      </c>
      <c r="E546" s="148" t="str">
        <f t="shared" si="83"/>
        <v>680</v>
      </c>
      <c r="F546" s="141" t="str">
        <f t="shared" si="84"/>
        <v>6350.04</v>
      </c>
      <c r="G546" s="141" t="s">
        <v>951</v>
      </c>
      <c r="H546" s="163">
        <v>6000</v>
      </c>
      <c r="I546" s="163">
        <v>6000</v>
      </c>
      <c r="J546" s="163"/>
      <c r="K546" s="163"/>
      <c r="L546" s="163"/>
      <c r="M546" s="163">
        <v>4175</v>
      </c>
      <c r="N546" s="139">
        <v>4175</v>
      </c>
      <c r="O546" s="139"/>
      <c r="Q546" s="174">
        <v>12000</v>
      </c>
      <c r="R546" s="174">
        <v>18000</v>
      </c>
      <c r="S546" s="174"/>
      <c r="T546" s="174"/>
      <c r="U546" s="174"/>
      <c r="V546" s="174">
        <v>9853.32</v>
      </c>
      <c r="W546" s="140">
        <v>9853.32</v>
      </c>
      <c r="X546" s="140"/>
      <c r="Z546" s="172">
        <v>28000</v>
      </c>
      <c r="AA546" s="172">
        <v>28387</v>
      </c>
      <c r="AB546" s="172"/>
      <c r="AC546" s="172"/>
      <c r="AD546" s="172"/>
      <c r="AE546" s="172">
        <v>15238.2</v>
      </c>
      <c r="AF546" s="172">
        <v>15238.2</v>
      </c>
      <c r="AG546" s="172"/>
      <c r="AI546" s="168">
        <f>IFERROR(VLOOKUP(B546,[2]rptBudgetaryBudgetCrossOrganiza!$A$1:$M$744,4,FALSE),"0")</f>
        <v>28000</v>
      </c>
      <c r="AJ546" s="168">
        <f>IFERROR(VLOOKUP(B546,[2]rptBudgetaryBudgetCrossOrganiza!$A$1:$M$744,6,FALSE),"0")</f>
        <v>28000</v>
      </c>
      <c r="AK546" s="170">
        <v>28000</v>
      </c>
      <c r="AL546" s="170">
        <f>IFERROR(VLOOKUP(B546,[3]rptBudgetaryBudgetCrossOrganiza!$A$11516:$O$12569,13,FALSE),"0")</f>
        <v>1352.11</v>
      </c>
      <c r="AM546" s="170"/>
      <c r="AN546" s="170"/>
      <c r="AO546" s="170"/>
      <c r="AP546" s="170"/>
      <c r="AQ546" s="170">
        <f t="shared" si="86"/>
        <v>-28000</v>
      </c>
    </row>
    <row r="547" spans="1:43" x14ac:dyDescent="0.2">
      <c r="A547" s="141">
        <v>9</v>
      </c>
      <c r="B547" s="141" t="s">
        <v>756</v>
      </c>
      <c r="C547" s="148" t="str">
        <f t="shared" si="81"/>
        <v>40</v>
      </c>
      <c r="D547" s="148" t="str">
        <f t="shared" si="82"/>
        <v>85</v>
      </c>
      <c r="E547" s="148" t="str">
        <f t="shared" si="83"/>
        <v>680</v>
      </c>
      <c r="F547" s="141" t="str">
        <f t="shared" si="84"/>
        <v>6400.02</v>
      </c>
      <c r="G547" s="141" t="s">
        <v>119</v>
      </c>
      <c r="H547" s="163">
        <v>10000</v>
      </c>
      <c r="I547" s="163">
        <v>16980</v>
      </c>
      <c r="J547" s="163"/>
      <c r="K547" s="163"/>
      <c r="L547" s="163"/>
      <c r="M547" s="163">
        <v>11985.41</v>
      </c>
      <c r="N547" s="139">
        <v>11985.41</v>
      </c>
      <c r="O547" s="139"/>
      <c r="Q547" s="174">
        <v>15000</v>
      </c>
      <c r="R547" s="174">
        <v>15000</v>
      </c>
      <c r="S547" s="174"/>
      <c r="T547" s="174"/>
      <c r="U547" s="174"/>
      <c r="V547" s="174">
        <v>850.95</v>
      </c>
      <c r="W547" s="140">
        <v>850.95</v>
      </c>
      <c r="X547" s="140"/>
      <c r="Z547" s="172">
        <v>15000</v>
      </c>
      <c r="AA547" s="172">
        <v>15000</v>
      </c>
      <c r="AB547" s="172"/>
      <c r="AC547" s="172"/>
      <c r="AD547" s="172"/>
      <c r="AE547" s="172">
        <v>9092.69</v>
      </c>
      <c r="AF547" s="172">
        <v>9092.69</v>
      </c>
      <c r="AG547" s="172"/>
      <c r="AI547" s="168">
        <f>IFERROR(VLOOKUP(B547,[2]rptBudgetaryBudgetCrossOrganiza!$A$1:$M$744,4,FALSE),"0")</f>
        <v>15000</v>
      </c>
      <c r="AJ547" s="168">
        <f>IFERROR(VLOOKUP(B547,[2]rptBudgetaryBudgetCrossOrganiza!$A$1:$M$744,6,FALSE),"0")</f>
        <v>15000</v>
      </c>
      <c r="AK547" s="170">
        <v>15000</v>
      </c>
      <c r="AL547" s="170">
        <f>IFERROR(VLOOKUP(B547,[3]rptBudgetaryBudgetCrossOrganiza!$A$11516:$O$12569,13,FALSE),"0")</f>
        <v>1790.3</v>
      </c>
      <c r="AM547" s="170"/>
      <c r="AN547" s="170"/>
      <c r="AO547" s="170"/>
      <c r="AP547" s="170"/>
      <c r="AQ547" s="170">
        <f t="shared" si="86"/>
        <v>-15000</v>
      </c>
    </row>
    <row r="548" spans="1:43" x14ac:dyDescent="0.2">
      <c r="A548" s="141">
        <v>9</v>
      </c>
      <c r="B548" s="141" t="s">
        <v>757</v>
      </c>
      <c r="C548" s="148" t="str">
        <f t="shared" si="81"/>
        <v>40</v>
      </c>
      <c r="D548" s="148" t="str">
        <f t="shared" si="82"/>
        <v>85</v>
      </c>
      <c r="E548" s="148" t="str">
        <f t="shared" si="83"/>
        <v>680</v>
      </c>
      <c r="F548" s="141" t="str">
        <f t="shared" si="84"/>
        <v>6400.04</v>
      </c>
      <c r="G548" s="141" t="s">
        <v>120</v>
      </c>
      <c r="H548" s="163">
        <v>10000</v>
      </c>
      <c r="I548" s="163">
        <v>10000</v>
      </c>
      <c r="J548" s="163"/>
      <c r="K548" s="163"/>
      <c r="L548" s="163"/>
      <c r="M548" s="163">
        <v>452.96</v>
      </c>
      <c r="N548" s="139">
        <v>452.96</v>
      </c>
      <c r="O548" s="139"/>
      <c r="Q548" s="174">
        <v>10000</v>
      </c>
      <c r="R548" s="174">
        <v>10000</v>
      </c>
      <c r="S548" s="174"/>
      <c r="T548" s="174"/>
      <c r="U548" s="174"/>
      <c r="V548" s="174">
        <v>1189.02</v>
      </c>
      <c r="W548" s="140">
        <v>1189.02</v>
      </c>
      <c r="X548" s="140"/>
      <c r="Z548" s="172">
        <v>5000</v>
      </c>
      <c r="AA548" s="172">
        <v>5000</v>
      </c>
      <c r="AB548" s="172"/>
      <c r="AC548" s="172"/>
      <c r="AD548" s="172"/>
      <c r="AE548" s="172">
        <v>748.7</v>
      </c>
      <c r="AF548" s="172">
        <v>748.7</v>
      </c>
      <c r="AG548" s="172"/>
      <c r="AI548" s="168">
        <f>IFERROR(VLOOKUP(B548,[2]rptBudgetaryBudgetCrossOrganiza!$A$1:$M$744,4,FALSE),"0")</f>
        <v>5000</v>
      </c>
      <c r="AJ548" s="168">
        <f>IFERROR(VLOOKUP(B548,[2]rptBudgetaryBudgetCrossOrganiza!$A$1:$M$744,6,FALSE),"0")</f>
        <v>5000</v>
      </c>
      <c r="AK548" s="170">
        <v>5000</v>
      </c>
      <c r="AL548" s="170">
        <f>IFERROR(VLOOKUP(B548,[3]rptBudgetaryBudgetCrossOrganiza!$A$11516:$O$12569,13,FALSE),"0")</f>
        <v>174.6</v>
      </c>
      <c r="AM548" s="170"/>
      <c r="AN548" s="170"/>
      <c r="AO548" s="170"/>
      <c r="AP548" s="170"/>
      <c r="AQ548" s="170">
        <f t="shared" si="86"/>
        <v>-5000</v>
      </c>
    </row>
    <row r="549" spans="1:43" x14ac:dyDescent="0.2">
      <c r="A549" s="141">
        <v>9</v>
      </c>
      <c r="B549" s="141" t="s">
        <v>758</v>
      </c>
      <c r="C549" s="148" t="str">
        <f t="shared" si="81"/>
        <v>40</v>
      </c>
      <c r="D549" s="148" t="str">
        <f t="shared" si="82"/>
        <v>85</v>
      </c>
      <c r="E549" s="148" t="str">
        <f t="shared" si="83"/>
        <v>680</v>
      </c>
      <c r="F549" s="141" t="str">
        <f t="shared" si="84"/>
        <v>6400.07</v>
      </c>
      <c r="G549" s="141" t="s">
        <v>187</v>
      </c>
      <c r="H549" s="163">
        <v>100</v>
      </c>
      <c r="I549" s="163">
        <v>100</v>
      </c>
      <c r="J549" s="163"/>
      <c r="K549" s="163"/>
      <c r="L549" s="163"/>
      <c r="M549" s="163">
        <v>0</v>
      </c>
      <c r="N549" s="139">
        <v>0</v>
      </c>
      <c r="O549" s="139"/>
      <c r="Q549" s="174">
        <v>100</v>
      </c>
      <c r="R549" s="174">
        <v>100</v>
      </c>
      <c r="S549" s="174"/>
      <c r="T549" s="174"/>
      <c r="U549" s="174"/>
      <c r="V549" s="174">
        <v>0</v>
      </c>
      <c r="W549" s="140">
        <v>0</v>
      </c>
      <c r="X549" s="140"/>
      <c r="Z549" s="172">
        <v>500</v>
      </c>
      <c r="AA549" s="172">
        <v>500</v>
      </c>
      <c r="AB549" s="172"/>
      <c r="AC549" s="172"/>
      <c r="AD549" s="172"/>
      <c r="AE549" s="172">
        <v>0</v>
      </c>
      <c r="AF549" s="172">
        <v>0</v>
      </c>
      <c r="AG549" s="172"/>
      <c r="AI549" s="168">
        <f>IFERROR(VLOOKUP(B549,[2]rptBudgetaryBudgetCrossOrganiza!$A$1:$M$744,4,FALSE),"0")</f>
        <v>500</v>
      </c>
      <c r="AJ549" s="168">
        <f>IFERROR(VLOOKUP(B549,[2]rptBudgetaryBudgetCrossOrganiza!$A$1:$M$744,6,FALSE),"0")</f>
        <v>500</v>
      </c>
      <c r="AK549" s="195">
        <v>7500</v>
      </c>
      <c r="AL549" s="170">
        <f>IFERROR(VLOOKUP(B549,[3]rptBudgetaryBudgetCrossOrganiza!$A$11516:$O$12569,13,FALSE),"0")</f>
        <v>0</v>
      </c>
      <c r="AM549" s="170" t="s">
        <v>970</v>
      </c>
      <c r="AN549" s="170"/>
      <c r="AO549" s="170"/>
      <c r="AP549" s="170"/>
      <c r="AQ549" s="170">
        <f t="shared" si="86"/>
        <v>-500</v>
      </c>
    </row>
    <row r="550" spans="1:43" x14ac:dyDescent="0.2">
      <c r="A550" s="141">
        <v>9</v>
      </c>
      <c r="B550" s="141" t="s">
        <v>759</v>
      </c>
      <c r="C550" s="148" t="str">
        <f t="shared" si="81"/>
        <v>40</v>
      </c>
      <c r="D550" s="148" t="str">
        <f t="shared" si="82"/>
        <v>85</v>
      </c>
      <c r="E550" s="148" t="str">
        <f t="shared" si="83"/>
        <v>680</v>
      </c>
      <c r="F550" s="141" t="str">
        <f t="shared" si="84"/>
        <v>6400.09</v>
      </c>
      <c r="G550" s="141" t="s">
        <v>955</v>
      </c>
      <c r="H550" s="163">
        <v>142000</v>
      </c>
      <c r="I550" s="163">
        <v>184728</v>
      </c>
      <c r="J550" s="163"/>
      <c r="K550" s="163"/>
      <c r="L550" s="163"/>
      <c r="M550" s="163">
        <v>55970.14</v>
      </c>
      <c r="N550" s="139">
        <v>55970.14</v>
      </c>
      <c r="O550" s="139"/>
      <c r="Q550" s="174">
        <v>142000</v>
      </c>
      <c r="R550" s="174">
        <v>149316</v>
      </c>
      <c r="S550" s="174"/>
      <c r="T550" s="174"/>
      <c r="U550" s="174"/>
      <c r="V550" s="174">
        <v>38935.4</v>
      </c>
      <c r="W550" s="140">
        <v>38935.4</v>
      </c>
      <c r="X550" s="140"/>
      <c r="Z550" s="172">
        <v>100000</v>
      </c>
      <c r="AA550" s="172">
        <v>108134</v>
      </c>
      <c r="AB550" s="172"/>
      <c r="AC550" s="172"/>
      <c r="AD550" s="172"/>
      <c r="AE550" s="172">
        <v>39891.61</v>
      </c>
      <c r="AF550" s="172">
        <v>39891.61</v>
      </c>
      <c r="AG550" s="172"/>
      <c r="AI550" s="168">
        <f>IFERROR(VLOOKUP(B550,[2]rptBudgetaryBudgetCrossOrganiza!$A$1:$M$744,4,FALSE),"0")</f>
        <v>100000</v>
      </c>
      <c r="AJ550" s="168">
        <f>IFERROR(VLOOKUP(B550,[2]rptBudgetaryBudgetCrossOrganiza!$A$1:$M$744,6,FALSE),"0")</f>
        <v>100000</v>
      </c>
      <c r="AK550" s="170">
        <v>100000</v>
      </c>
      <c r="AL550" s="170">
        <f>IFERROR(VLOOKUP(B550,[3]rptBudgetaryBudgetCrossOrganiza!$A$11516:$O$12569,13,FALSE),"0")</f>
        <v>0</v>
      </c>
      <c r="AM550" s="170"/>
      <c r="AN550" s="170"/>
      <c r="AO550" s="170"/>
      <c r="AP550" s="170"/>
      <c r="AQ550" s="170">
        <f t="shared" si="86"/>
        <v>-100000</v>
      </c>
    </row>
    <row r="551" spans="1:43" x14ac:dyDescent="0.2">
      <c r="A551" s="141">
        <v>9</v>
      </c>
      <c r="B551" s="141" t="s">
        <v>760</v>
      </c>
      <c r="C551" s="148" t="str">
        <f t="shared" si="81"/>
        <v>40</v>
      </c>
      <c r="D551" s="148" t="str">
        <f t="shared" si="82"/>
        <v>85</v>
      </c>
      <c r="E551" s="148" t="str">
        <f t="shared" si="83"/>
        <v>680</v>
      </c>
      <c r="F551" s="141" t="str">
        <f t="shared" si="84"/>
        <v>6400.19</v>
      </c>
      <c r="G551" s="141" t="s">
        <v>953</v>
      </c>
      <c r="H551" s="163">
        <v>45000</v>
      </c>
      <c r="I551" s="163">
        <v>45000</v>
      </c>
      <c r="J551" s="163"/>
      <c r="K551" s="163"/>
      <c r="L551" s="163"/>
      <c r="M551" s="163">
        <v>5093</v>
      </c>
      <c r="N551" s="139">
        <v>5093</v>
      </c>
      <c r="O551" s="139"/>
      <c r="Q551" s="174">
        <v>45000</v>
      </c>
      <c r="R551" s="174">
        <v>53000</v>
      </c>
      <c r="S551" s="174"/>
      <c r="T551" s="174"/>
      <c r="U551" s="174"/>
      <c r="V551" s="174">
        <v>12432.9</v>
      </c>
      <c r="W551" s="140">
        <v>12432.9</v>
      </c>
      <c r="X551" s="140"/>
      <c r="Z551" s="172">
        <v>20000</v>
      </c>
      <c r="AA551" s="172">
        <v>20775</v>
      </c>
      <c r="AB551" s="172"/>
      <c r="AC551" s="172"/>
      <c r="AD551" s="172"/>
      <c r="AE551" s="172">
        <v>8410.2999999999993</v>
      </c>
      <c r="AF551" s="172">
        <v>8410.2999999999993</v>
      </c>
      <c r="AG551" s="172"/>
      <c r="AI551" s="168">
        <f>IFERROR(VLOOKUP(B551,[2]rptBudgetaryBudgetCrossOrganiza!$A$1:$M$744,4,FALSE),"0")</f>
        <v>20000</v>
      </c>
      <c r="AJ551" s="168">
        <f>IFERROR(VLOOKUP(B551,[2]rptBudgetaryBudgetCrossOrganiza!$A$1:$M$744,6,FALSE),"0")</f>
        <v>20000</v>
      </c>
      <c r="AK551" s="170">
        <v>20000</v>
      </c>
      <c r="AL551" s="170">
        <f>IFERROR(VLOOKUP(B551,[3]rptBudgetaryBudgetCrossOrganiza!$A$11516:$O$12569,13,FALSE),"0")</f>
        <v>0</v>
      </c>
      <c r="AM551" s="170"/>
      <c r="AN551" s="170"/>
      <c r="AO551" s="170"/>
      <c r="AP551" s="170"/>
      <c r="AQ551" s="170">
        <f t="shared" si="86"/>
        <v>-20000</v>
      </c>
    </row>
    <row r="552" spans="1:43" x14ac:dyDescent="0.2">
      <c r="A552" s="141">
        <v>6</v>
      </c>
      <c r="B552" s="141" t="s">
        <v>761</v>
      </c>
      <c r="C552" s="148" t="str">
        <f t="shared" si="81"/>
        <v>40</v>
      </c>
      <c r="D552" s="148" t="str">
        <f t="shared" si="82"/>
        <v>85</v>
      </c>
      <c r="E552" s="148" t="str">
        <f t="shared" si="83"/>
        <v>680</v>
      </c>
      <c r="F552" s="141" t="str">
        <f t="shared" si="84"/>
        <v>6600.01</v>
      </c>
      <c r="G552" s="141" t="s">
        <v>164</v>
      </c>
      <c r="H552" s="163">
        <v>250</v>
      </c>
      <c r="I552" s="163">
        <v>250</v>
      </c>
      <c r="J552" s="163"/>
      <c r="K552" s="163"/>
      <c r="L552" s="163"/>
      <c r="M552" s="163">
        <v>0</v>
      </c>
      <c r="N552" s="139">
        <v>0</v>
      </c>
      <c r="O552" s="139"/>
      <c r="Q552" s="174">
        <v>250</v>
      </c>
      <c r="R552" s="174">
        <v>250</v>
      </c>
      <c r="S552" s="174"/>
      <c r="T552" s="174"/>
      <c r="U552" s="174"/>
      <c r="V552" s="174">
        <v>0</v>
      </c>
      <c r="W552" s="140">
        <v>0</v>
      </c>
      <c r="X552" s="140"/>
      <c r="Z552" s="172">
        <v>250</v>
      </c>
      <c r="AA552" s="172">
        <v>250</v>
      </c>
      <c r="AB552" s="172"/>
      <c r="AC552" s="172"/>
      <c r="AD552" s="172"/>
      <c r="AE552" s="172">
        <v>0</v>
      </c>
      <c r="AF552" s="172">
        <v>0</v>
      </c>
      <c r="AG552" s="172"/>
      <c r="AI552" s="168">
        <f>IFERROR(VLOOKUP(B552,[2]rptBudgetaryBudgetCrossOrganiza!$A$1:$M$744,4,FALSE),"0")</f>
        <v>250</v>
      </c>
      <c r="AJ552" s="168">
        <f>IFERROR(VLOOKUP(B552,[2]rptBudgetaryBudgetCrossOrganiza!$A$1:$M$744,6,FALSE),"0")</f>
        <v>250</v>
      </c>
      <c r="AK552" s="170">
        <v>250</v>
      </c>
      <c r="AL552" s="170">
        <f>IFERROR(VLOOKUP(B552,[3]rptBudgetaryBudgetCrossOrganiza!$A$11516:$O$12569,13,FALSE),"0")</f>
        <v>0</v>
      </c>
      <c r="AM552" s="170"/>
      <c r="AN552" s="170"/>
      <c r="AO552" s="170"/>
      <c r="AP552" s="170"/>
      <c r="AQ552" s="170">
        <f t="shared" si="86"/>
        <v>-250</v>
      </c>
    </row>
    <row r="553" spans="1:43" x14ac:dyDescent="0.2">
      <c r="A553" s="141">
        <v>6</v>
      </c>
      <c r="B553" s="141" t="s">
        <v>762</v>
      </c>
      <c r="C553" s="148" t="str">
        <f t="shared" si="81"/>
        <v>40</v>
      </c>
      <c r="D553" s="148" t="str">
        <f t="shared" si="82"/>
        <v>85</v>
      </c>
      <c r="E553" s="148" t="str">
        <f t="shared" si="83"/>
        <v>680</v>
      </c>
      <c r="F553" s="141" t="str">
        <f t="shared" si="84"/>
        <v>6600.04</v>
      </c>
      <c r="G553" s="141" t="s">
        <v>123</v>
      </c>
      <c r="H553" s="163">
        <v>3000</v>
      </c>
      <c r="I553" s="163">
        <v>3000</v>
      </c>
      <c r="J553" s="163"/>
      <c r="K553" s="163"/>
      <c r="L553" s="163"/>
      <c r="M553" s="163">
        <v>1108.0999999999999</v>
      </c>
      <c r="N553" s="139">
        <v>1108.0999999999999</v>
      </c>
      <c r="O553" s="139"/>
      <c r="Q553" s="174">
        <v>3000</v>
      </c>
      <c r="R553" s="174">
        <v>3000</v>
      </c>
      <c r="S553" s="174"/>
      <c r="T553" s="174"/>
      <c r="U553" s="174"/>
      <c r="V553" s="174">
        <v>1889</v>
      </c>
      <c r="W553" s="140">
        <v>1889</v>
      </c>
      <c r="X553" s="140"/>
      <c r="Z553" s="172">
        <v>4000</v>
      </c>
      <c r="AA553" s="172">
        <v>4000</v>
      </c>
      <c r="AB553" s="172"/>
      <c r="AC553" s="172"/>
      <c r="AD553" s="172"/>
      <c r="AE553" s="172">
        <v>1964.2</v>
      </c>
      <c r="AF553" s="172">
        <v>1964.2</v>
      </c>
      <c r="AG553" s="172"/>
      <c r="AI553" s="168">
        <f>IFERROR(VLOOKUP(B553,[2]rptBudgetaryBudgetCrossOrganiza!$A$1:$M$744,4,FALSE),"0")</f>
        <v>4000</v>
      </c>
      <c r="AJ553" s="168">
        <f>IFERROR(VLOOKUP(B553,[2]rptBudgetaryBudgetCrossOrganiza!$A$1:$M$744,6,FALSE),"0")</f>
        <v>4000</v>
      </c>
      <c r="AK553" s="170">
        <v>4000</v>
      </c>
      <c r="AL553" s="170">
        <f>IFERROR(VLOOKUP(B553,[3]rptBudgetaryBudgetCrossOrganiza!$A$11516:$O$12569,13,FALSE),"0")</f>
        <v>1315.2</v>
      </c>
      <c r="AM553" s="170"/>
      <c r="AN553" s="170"/>
      <c r="AO553" s="170"/>
      <c r="AP553" s="170"/>
      <c r="AQ553" s="170">
        <f t="shared" si="86"/>
        <v>-4000</v>
      </c>
    </row>
    <row r="554" spans="1:43" x14ac:dyDescent="0.2">
      <c r="A554" s="141">
        <v>6</v>
      </c>
      <c r="B554" s="141" t="s">
        <v>763</v>
      </c>
      <c r="C554" s="148" t="str">
        <f t="shared" si="81"/>
        <v>40</v>
      </c>
      <c r="D554" s="148" t="str">
        <f t="shared" si="82"/>
        <v>85</v>
      </c>
      <c r="E554" s="148" t="str">
        <f t="shared" si="83"/>
        <v>680</v>
      </c>
      <c r="F554" s="141" t="str">
        <f t="shared" si="84"/>
        <v>6600.07</v>
      </c>
      <c r="G554" s="141" t="s">
        <v>124</v>
      </c>
      <c r="H554" s="163">
        <v>0</v>
      </c>
      <c r="I554" s="163">
        <v>0</v>
      </c>
      <c r="J554" s="163"/>
      <c r="K554" s="163"/>
      <c r="L554" s="163"/>
      <c r="M554" s="163">
        <v>0</v>
      </c>
      <c r="N554" s="139">
        <v>0</v>
      </c>
      <c r="O554" s="139"/>
      <c r="Q554" s="174">
        <v>0</v>
      </c>
      <c r="R554" s="174">
        <v>0</v>
      </c>
      <c r="S554" s="174"/>
      <c r="T554" s="174"/>
      <c r="U554" s="174"/>
      <c r="V554" s="174">
        <v>0</v>
      </c>
      <c r="W554" s="140">
        <v>0</v>
      </c>
      <c r="X554" s="140"/>
      <c r="Z554" s="172">
        <v>0</v>
      </c>
      <c r="AA554" s="172">
        <v>325</v>
      </c>
      <c r="AB554" s="172"/>
      <c r="AC554" s="172"/>
      <c r="AD554" s="172"/>
      <c r="AE554" s="172">
        <v>0</v>
      </c>
      <c r="AF554" s="172">
        <v>0</v>
      </c>
      <c r="AG554" s="172"/>
      <c r="AI554" s="168">
        <f>IFERROR(VLOOKUP(B554,[2]rptBudgetaryBudgetCrossOrganiza!$A$1:$M$744,4,FALSE),"0")</f>
        <v>0</v>
      </c>
      <c r="AJ554" s="168">
        <f>IFERROR(VLOOKUP(B554,[2]rptBudgetaryBudgetCrossOrganiza!$A$1:$M$744,6,FALSE),"0")</f>
        <v>0</v>
      </c>
      <c r="AK554" s="170">
        <v>0</v>
      </c>
      <c r="AL554" s="170">
        <f>IFERROR(VLOOKUP(B554,[3]rptBudgetaryBudgetCrossOrganiza!$A$11516:$O$12569,13,FALSE),"0")</f>
        <v>0</v>
      </c>
      <c r="AM554" s="170"/>
      <c r="AN554" s="170"/>
      <c r="AO554" s="170"/>
      <c r="AP554" s="170"/>
      <c r="AQ554" s="170">
        <f t="shared" si="86"/>
        <v>0</v>
      </c>
    </row>
    <row r="555" spans="1:43" x14ac:dyDescent="0.2">
      <c r="A555" s="141">
        <v>7</v>
      </c>
      <c r="B555" s="141" t="s">
        <v>764</v>
      </c>
      <c r="C555" s="148" t="str">
        <f t="shared" si="81"/>
        <v>40</v>
      </c>
      <c r="D555" s="148" t="str">
        <f t="shared" si="82"/>
        <v>85</v>
      </c>
      <c r="E555" s="148" t="str">
        <f t="shared" si="83"/>
        <v>680</v>
      </c>
      <c r="F555" s="141" t="str">
        <f t="shared" si="84"/>
        <v>7000.03</v>
      </c>
      <c r="G555" s="141" t="s">
        <v>82</v>
      </c>
      <c r="H555" s="163">
        <v>15920</v>
      </c>
      <c r="I555" s="163">
        <v>15920</v>
      </c>
      <c r="J555" s="163"/>
      <c r="K555" s="163"/>
      <c r="L555" s="163"/>
      <c r="M555" s="163">
        <v>118.31</v>
      </c>
      <c r="N555" s="139">
        <v>118.31</v>
      </c>
      <c r="O555" s="139"/>
      <c r="Q555" s="174">
        <v>0</v>
      </c>
      <c r="R555" s="174">
        <v>22150</v>
      </c>
      <c r="S555" s="174"/>
      <c r="T555" s="174"/>
      <c r="U555" s="174"/>
      <c r="V555" s="174">
        <v>15769.34</v>
      </c>
      <c r="W555" s="140">
        <v>15769.34</v>
      </c>
      <c r="X555" s="140"/>
      <c r="Z555" s="172">
        <v>15769</v>
      </c>
      <c r="AA555" s="172">
        <v>15769</v>
      </c>
      <c r="AB555" s="172"/>
      <c r="AC555" s="172"/>
      <c r="AD555" s="172"/>
      <c r="AE555" s="172">
        <v>0</v>
      </c>
      <c r="AF555" s="172">
        <v>0</v>
      </c>
      <c r="AG555" s="172"/>
      <c r="AI555" s="168">
        <f>IFERROR(VLOOKUP(B555,[2]rptBudgetaryBudgetCrossOrganiza!$A$1:$M$744,4,FALSE),"0")</f>
        <v>15769</v>
      </c>
      <c r="AJ555" s="168">
        <f>IFERROR(VLOOKUP(B555,[2]rptBudgetaryBudgetCrossOrganiza!$A$1:$M$744,6,FALSE),"0")</f>
        <v>15769</v>
      </c>
      <c r="AK555" s="170">
        <v>15769</v>
      </c>
      <c r="AL555" s="170">
        <f>IFERROR(VLOOKUP(B555,[3]rptBudgetaryBudgetCrossOrganiza!$A$11516:$O$12569,13,FALSE),"0")</f>
        <v>0</v>
      </c>
      <c r="AM555" s="170"/>
      <c r="AN555" s="170"/>
      <c r="AO555" s="170"/>
      <c r="AP555" s="170"/>
      <c r="AQ555" s="170">
        <f t="shared" si="86"/>
        <v>-15769</v>
      </c>
    </row>
    <row r="556" spans="1:43" x14ac:dyDescent="0.2">
      <c r="A556" s="141">
        <v>7</v>
      </c>
      <c r="B556" s="141" t="s">
        <v>765</v>
      </c>
      <c r="C556" s="148" t="str">
        <f t="shared" ref="C556:C619" si="87">MID(B556,5,2)</f>
        <v>40</v>
      </c>
      <c r="D556" s="148" t="str">
        <f t="shared" si="82"/>
        <v>85</v>
      </c>
      <c r="E556" s="148" t="str">
        <f t="shared" si="83"/>
        <v>680</v>
      </c>
      <c r="F556" s="141" t="str">
        <f t="shared" si="84"/>
        <v>7000.99</v>
      </c>
      <c r="G556" s="141" t="s">
        <v>83</v>
      </c>
      <c r="H556" s="163">
        <v>0</v>
      </c>
      <c r="I556" s="163">
        <v>0</v>
      </c>
      <c r="J556" s="163"/>
      <c r="K556" s="163"/>
      <c r="L556" s="163"/>
      <c r="M556" s="163">
        <v>0</v>
      </c>
      <c r="N556" s="139">
        <v>0</v>
      </c>
      <c r="O556" s="139"/>
      <c r="Q556" s="174">
        <v>0</v>
      </c>
      <c r="R556" s="174">
        <v>0</v>
      </c>
      <c r="S556" s="174"/>
      <c r="T556" s="174"/>
      <c r="U556" s="174"/>
      <c r="V556" s="174">
        <v>0</v>
      </c>
      <c r="W556" s="140">
        <v>0</v>
      </c>
      <c r="X556" s="140"/>
      <c r="Z556" s="172">
        <v>0</v>
      </c>
      <c r="AA556" s="172">
        <v>0</v>
      </c>
      <c r="AB556" s="172"/>
      <c r="AC556" s="172"/>
      <c r="AD556" s="172"/>
      <c r="AE556" s="172">
        <v>0</v>
      </c>
      <c r="AF556" s="172">
        <v>0</v>
      </c>
      <c r="AG556" s="172"/>
      <c r="AI556" s="168">
        <f>IFERROR(VLOOKUP(B556,[2]rptBudgetaryBudgetCrossOrganiza!$A$1:$M$744,4,FALSE),"0")</f>
        <v>550000</v>
      </c>
      <c r="AJ556" s="168">
        <f>IFERROR(VLOOKUP(B556,[2]rptBudgetaryBudgetCrossOrganiza!$A$1:$M$744,6,FALSE),"0")</f>
        <v>550000</v>
      </c>
      <c r="AK556" s="170">
        <v>550000</v>
      </c>
      <c r="AL556" s="170">
        <f>IFERROR(VLOOKUP(B556,[3]rptBudgetaryBudgetCrossOrganiza!$A$11516:$O$12569,13,FALSE),"0")</f>
        <v>0</v>
      </c>
      <c r="AM556" s="170"/>
      <c r="AN556" s="170"/>
      <c r="AO556" s="170"/>
      <c r="AP556" s="170"/>
      <c r="AQ556" s="170">
        <f t="shared" si="86"/>
        <v>-550000</v>
      </c>
    </row>
    <row r="557" spans="1:43" x14ac:dyDescent="0.2">
      <c r="A557" s="190">
        <v>4</v>
      </c>
      <c r="B557" s="141" t="s">
        <v>766</v>
      </c>
      <c r="C557" s="148" t="str">
        <f t="shared" si="87"/>
        <v>40</v>
      </c>
      <c r="D557" s="148" t="str">
        <f t="shared" si="82"/>
        <v>85</v>
      </c>
      <c r="E557" s="148" t="str">
        <f t="shared" si="83"/>
        <v>690</v>
      </c>
      <c r="F557" s="141" t="str">
        <f t="shared" si="84"/>
        <v>5000.01</v>
      </c>
      <c r="G557" s="141" t="s">
        <v>84</v>
      </c>
      <c r="H557" s="163">
        <v>796705</v>
      </c>
      <c r="I557" s="163">
        <v>796705</v>
      </c>
      <c r="J557" s="163"/>
      <c r="K557" s="163"/>
      <c r="L557" s="163"/>
      <c r="M557" s="163">
        <v>733408.08</v>
      </c>
      <c r="N557" s="139">
        <v>733408.08</v>
      </c>
      <c r="O557" s="139"/>
      <c r="Q557" s="174">
        <v>821670</v>
      </c>
      <c r="R557" s="174">
        <v>821670</v>
      </c>
      <c r="S557" s="174"/>
      <c r="T557" s="174"/>
      <c r="U557" s="174"/>
      <c r="V557" s="174">
        <v>778381.04</v>
      </c>
      <c r="W557" s="140">
        <v>778381.04</v>
      </c>
      <c r="X557" s="140"/>
      <c r="Z557" s="172">
        <v>869925</v>
      </c>
      <c r="AA557" s="172">
        <v>896311</v>
      </c>
      <c r="AB557" s="172"/>
      <c r="AC557" s="172"/>
      <c r="AD557" s="172"/>
      <c r="AE557" s="172">
        <v>821873.53</v>
      </c>
      <c r="AF557" s="172">
        <v>821873.53</v>
      </c>
      <c r="AG557" s="172"/>
      <c r="AI557" s="168">
        <f>IFERROR(VLOOKUP(B557,[2]rptBudgetaryBudgetCrossOrganiza!$A$1:$M$744,4,FALSE),"0")</f>
        <v>896023</v>
      </c>
      <c r="AJ557" s="168">
        <f>IFERROR(VLOOKUP(B557,[2]rptBudgetaryBudgetCrossOrganiza!$A$1:$M$744,6,FALSE),"0")</f>
        <v>896023</v>
      </c>
      <c r="AK557" s="170">
        <f>AJ557</f>
        <v>896023</v>
      </c>
      <c r="AL557" s="170">
        <f>IFERROR(VLOOKUP(B557,[3]rptBudgetaryBudgetCrossOrganiza!$A$11516:$O$12569,13,FALSE),"0")</f>
        <v>199507.86</v>
      </c>
      <c r="AM557" s="170"/>
      <c r="AN557" s="170"/>
      <c r="AO557" s="170"/>
      <c r="AP557" s="170"/>
      <c r="AQ557" s="170">
        <f t="shared" si="86"/>
        <v>-896023</v>
      </c>
    </row>
    <row r="558" spans="1:43" x14ac:dyDescent="0.2">
      <c r="A558" s="190">
        <v>4</v>
      </c>
      <c r="B558" s="141" t="s">
        <v>767</v>
      </c>
      <c r="C558" s="148" t="str">
        <f t="shared" si="87"/>
        <v>40</v>
      </c>
      <c r="D558" s="148" t="str">
        <f t="shared" si="82"/>
        <v>85</v>
      </c>
      <c r="E558" s="148" t="str">
        <f t="shared" si="83"/>
        <v>690</v>
      </c>
      <c r="F558" s="141" t="str">
        <f t="shared" si="84"/>
        <v>5000.02</v>
      </c>
      <c r="G558" s="141" t="s">
        <v>85</v>
      </c>
      <c r="H558" s="163">
        <v>0</v>
      </c>
      <c r="I558" s="163">
        <v>0</v>
      </c>
      <c r="J558" s="163"/>
      <c r="K558" s="163"/>
      <c r="L558" s="163"/>
      <c r="M558" s="163">
        <v>0</v>
      </c>
      <c r="N558" s="139">
        <v>0</v>
      </c>
      <c r="O558" s="139"/>
      <c r="Q558" s="174">
        <v>0</v>
      </c>
      <c r="R558" s="174">
        <v>0</v>
      </c>
      <c r="S558" s="174"/>
      <c r="T558" s="174"/>
      <c r="U558" s="174"/>
      <c r="V558" s="174">
        <v>0</v>
      </c>
      <c r="W558" s="140">
        <v>0</v>
      </c>
      <c r="X558" s="140"/>
      <c r="Z558" s="172">
        <v>0</v>
      </c>
      <c r="AA558" s="172">
        <v>0</v>
      </c>
      <c r="AB558" s="172"/>
      <c r="AC558" s="172"/>
      <c r="AD558" s="172"/>
      <c r="AE558" s="172">
        <v>0</v>
      </c>
      <c r="AF558" s="172">
        <v>0</v>
      </c>
      <c r="AG558" s="172"/>
      <c r="AI558" s="168">
        <f>IFERROR(VLOOKUP(B558,[2]rptBudgetaryBudgetCrossOrganiza!$A$1:$M$744,4,FALSE),"0")</f>
        <v>0</v>
      </c>
      <c r="AJ558" s="168">
        <f>IFERROR(VLOOKUP(B558,[2]rptBudgetaryBudgetCrossOrganiza!$A$1:$M$744,6,FALSE),"0")</f>
        <v>0</v>
      </c>
      <c r="AK558" s="170">
        <f t="shared" ref="AK558:AK582" si="88">AJ558</f>
        <v>0</v>
      </c>
      <c r="AL558" s="170">
        <f>IFERROR(VLOOKUP(B558,[3]rptBudgetaryBudgetCrossOrganiza!$A$11516:$O$12569,13,FALSE),"0")</f>
        <v>0</v>
      </c>
      <c r="AM558" s="170"/>
      <c r="AN558" s="170"/>
      <c r="AO558" s="170"/>
      <c r="AP558" s="170"/>
      <c r="AQ558" s="170">
        <f t="shared" si="86"/>
        <v>0</v>
      </c>
    </row>
    <row r="559" spans="1:43" x14ac:dyDescent="0.2">
      <c r="A559" s="190">
        <v>4</v>
      </c>
      <c r="B559" s="141" t="s">
        <v>768</v>
      </c>
      <c r="C559" s="148" t="str">
        <f t="shared" si="87"/>
        <v>40</v>
      </c>
      <c r="D559" s="148" t="str">
        <f t="shared" si="82"/>
        <v>85</v>
      </c>
      <c r="E559" s="148" t="str">
        <f t="shared" si="83"/>
        <v>690</v>
      </c>
      <c r="F559" s="141" t="str">
        <f t="shared" si="84"/>
        <v>5000.03</v>
      </c>
      <c r="G559" s="141" t="s">
        <v>86</v>
      </c>
      <c r="H559" s="163">
        <v>25000</v>
      </c>
      <c r="I559" s="163">
        <v>25000</v>
      </c>
      <c r="J559" s="163"/>
      <c r="K559" s="163"/>
      <c r="L559" s="163"/>
      <c r="M559" s="163">
        <v>33832.28</v>
      </c>
      <c r="N559" s="139">
        <v>33832.28</v>
      </c>
      <c r="O559" s="139"/>
      <c r="Q559" s="174">
        <v>40000</v>
      </c>
      <c r="R559" s="174">
        <v>40000</v>
      </c>
      <c r="S559" s="174"/>
      <c r="T559" s="174"/>
      <c r="U559" s="174"/>
      <c r="V559" s="174">
        <v>37194.32</v>
      </c>
      <c r="W559" s="140">
        <v>37194.32</v>
      </c>
      <c r="X559" s="140"/>
      <c r="Z559" s="172">
        <v>40000</v>
      </c>
      <c r="AA559" s="172">
        <v>40000</v>
      </c>
      <c r="AB559" s="172"/>
      <c r="AC559" s="172"/>
      <c r="AD559" s="172"/>
      <c r="AE559" s="172">
        <v>36356.17</v>
      </c>
      <c r="AF559" s="172">
        <v>36356.17</v>
      </c>
      <c r="AG559" s="172"/>
      <c r="AI559" s="168">
        <f>IFERROR(VLOOKUP(B559,[2]rptBudgetaryBudgetCrossOrganiza!$A$1:$M$744,4,FALSE),"0")</f>
        <v>41200</v>
      </c>
      <c r="AJ559" s="168">
        <f>IFERROR(VLOOKUP(B559,[2]rptBudgetaryBudgetCrossOrganiza!$A$1:$M$744,6,FALSE),"0")</f>
        <v>41200</v>
      </c>
      <c r="AK559" s="170">
        <f t="shared" si="88"/>
        <v>41200</v>
      </c>
      <c r="AL559" s="170">
        <f>IFERROR(VLOOKUP(B559,[3]rptBudgetaryBudgetCrossOrganiza!$A$11516:$O$12569,13,FALSE),"0")</f>
        <v>8372.19</v>
      </c>
      <c r="AM559" s="170"/>
      <c r="AN559" s="170"/>
      <c r="AO559" s="170"/>
      <c r="AP559" s="170"/>
      <c r="AQ559" s="170">
        <f t="shared" si="86"/>
        <v>-41200</v>
      </c>
    </row>
    <row r="560" spans="1:43" x14ac:dyDescent="0.2">
      <c r="A560" s="190">
        <v>4</v>
      </c>
      <c r="B560" s="141" t="s">
        <v>769</v>
      </c>
      <c r="C560" s="148" t="str">
        <f t="shared" si="87"/>
        <v>40</v>
      </c>
      <c r="D560" s="148" t="str">
        <f t="shared" si="82"/>
        <v>85</v>
      </c>
      <c r="E560" s="148" t="str">
        <f t="shared" si="83"/>
        <v>690</v>
      </c>
      <c r="F560" s="141" t="str">
        <f t="shared" si="84"/>
        <v>5000.04</v>
      </c>
      <c r="G560" s="141" t="s">
        <v>87</v>
      </c>
      <c r="H560" s="163">
        <v>1200</v>
      </c>
      <c r="I560" s="163">
        <v>1200</v>
      </c>
      <c r="J560" s="163"/>
      <c r="K560" s="163"/>
      <c r="L560" s="163"/>
      <c r="M560" s="163">
        <v>0</v>
      </c>
      <c r="N560" s="139">
        <v>0</v>
      </c>
      <c r="O560" s="139"/>
      <c r="Q560" s="174">
        <v>1200</v>
      </c>
      <c r="R560" s="174">
        <v>1200</v>
      </c>
      <c r="S560" s="174"/>
      <c r="T560" s="174"/>
      <c r="U560" s="174"/>
      <c r="V560" s="174">
        <v>0</v>
      </c>
      <c r="W560" s="140">
        <v>0</v>
      </c>
      <c r="X560" s="140"/>
      <c r="Z560" s="172">
        <v>1200</v>
      </c>
      <c r="AA560" s="172">
        <v>1200</v>
      </c>
      <c r="AB560" s="172"/>
      <c r="AC560" s="172"/>
      <c r="AD560" s="172"/>
      <c r="AE560" s="172">
        <v>0</v>
      </c>
      <c r="AF560" s="172">
        <v>0</v>
      </c>
      <c r="AG560" s="172"/>
      <c r="AI560" s="168">
        <f>IFERROR(VLOOKUP(B560,[2]rptBudgetaryBudgetCrossOrganiza!$A$1:$M$744,4,FALSE),"0")</f>
        <v>1200</v>
      </c>
      <c r="AJ560" s="168">
        <f>IFERROR(VLOOKUP(B560,[2]rptBudgetaryBudgetCrossOrganiza!$A$1:$M$744,6,FALSE),"0")</f>
        <v>1200</v>
      </c>
      <c r="AK560" s="170">
        <f t="shared" si="88"/>
        <v>1200</v>
      </c>
      <c r="AL560" s="170">
        <f>IFERROR(VLOOKUP(B560,[3]rptBudgetaryBudgetCrossOrganiza!$A$11516:$O$12569,13,FALSE),"0")</f>
        <v>0</v>
      </c>
      <c r="AM560" s="170"/>
      <c r="AN560" s="170"/>
      <c r="AO560" s="170"/>
      <c r="AP560" s="170"/>
      <c r="AQ560" s="170">
        <f t="shared" si="86"/>
        <v>-1200</v>
      </c>
    </row>
    <row r="561" spans="1:43" x14ac:dyDescent="0.2">
      <c r="A561" s="190">
        <v>4</v>
      </c>
      <c r="B561" s="141" t="s">
        <v>770</v>
      </c>
      <c r="C561" s="148" t="str">
        <f t="shared" si="87"/>
        <v>40</v>
      </c>
      <c r="D561" s="148" t="str">
        <f t="shared" si="82"/>
        <v>85</v>
      </c>
      <c r="E561" s="148" t="str">
        <f t="shared" si="83"/>
        <v>690</v>
      </c>
      <c r="F561" s="141" t="str">
        <f t="shared" si="84"/>
        <v>5000.06</v>
      </c>
      <c r="G561" s="141" t="s">
        <v>89</v>
      </c>
      <c r="H561" s="163">
        <v>0</v>
      </c>
      <c r="I561" s="163">
        <v>0</v>
      </c>
      <c r="J561" s="163"/>
      <c r="K561" s="163"/>
      <c r="L561" s="163"/>
      <c r="M561" s="163">
        <v>0</v>
      </c>
      <c r="N561" s="139">
        <v>0</v>
      </c>
      <c r="O561" s="139"/>
      <c r="Q561" s="174">
        <v>0</v>
      </c>
      <c r="R561" s="174">
        <v>0</v>
      </c>
      <c r="S561" s="174"/>
      <c r="T561" s="174"/>
      <c r="U561" s="174"/>
      <c r="V561" s="174">
        <v>0</v>
      </c>
      <c r="W561" s="140">
        <v>0</v>
      </c>
      <c r="X561" s="140"/>
      <c r="Z561" s="172">
        <v>0</v>
      </c>
      <c r="AA561" s="172">
        <v>0</v>
      </c>
      <c r="AB561" s="172"/>
      <c r="AC561" s="172"/>
      <c r="AD561" s="172"/>
      <c r="AE561" s="172">
        <v>0</v>
      </c>
      <c r="AF561" s="172">
        <v>0</v>
      </c>
      <c r="AG561" s="172"/>
      <c r="AI561" s="168">
        <f>IFERROR(VLOOKUP(B561,[2]rptBudgetaryBudgetCrossOrganiza!$A$1:$M$744,4,FALSE),"0")</f>
        <v>0</v>
      </c>
      <c r="AJ561" s="168">
        <f>IFERROR(VLOOKUP(B561,[2]rptBudgetaryBudgetCrossOrganiza!$A$1:$M$744,6,FALSE),"0")</f>
        <v>0</v>
      </c>
      <c r="AK561" s="170">
        <f t="shared" si="88"/>
        <v>0</v>
      </c>
      <c r="AL561" s="170">
        <f>IFERROR(VLOOKUP(B561,[3]rptBudgetaryBudgetCrossOrganiza!$A$11516:$O$12569,13,FALSE),"0")</f>
        <v>0</v>
      </c>
      <c r="AM561" s="170"/>
      <c r="AN561" s="170"/>
      <c r="AO561" s="170"/>
      <c r="AP561" s="170"/>
      <c r="AQ561" s="170">
        <f t="shared" si="86"/>
        <v>0</v>
      </c>
    </row>
    <row r="562" spans="1:43" x14ac:dyDescent="0.2">
      <c r="A562" s="190">
        <v>4</v>
      </c>
      <c r="B562" s="141" t="s">
        <v>771</v>
      </c>
      <c r="C562" s="148" t="str">
        <f t="shared" si="87"/>
        <v>40</v>
      </c>
      <c r="D562" s="148" t="str">
        <f t="shared" si="82"/>
        <v>85</v>
      </c>
      <c r="E562" s="148" t="str">
        <f t="shared" si="83"/>
        <v>690</v>
      </c>
      <c r="F562" s="141" t="str">
        <f t="shared" si="84"/>
        <v>5000.07</v>
      </c>
      <c r="G562" s="141" t="s">
        <v>90</v>
      </c>
      <c r="H562" s="163">
        <v>1765</v>
      </c>
      <c r="I562" s="163">
        <v>1765</v>
      </c>
      <c r="J562" s="163"/>
      <c r="K562" s="163"/>
      <c r="L562" s="163"/>
      <c r="M562" s="163">
        <v>246.26</v>
      </c>
      <c r="N562" s="139">
        <v>246.26</v>
      </c>
      <c r="O562" s="139"/>
      <c r="Q562" s="174">
        <v>1970</v>
      </c>
      <c r="R562" s="174">
        <v>1970</v>
      </c>
      <c r="S562" s="174"/>
      <c r="T562" s="174"/>
      <c r="U562" s="174"/>
      <c r="V562" s="174">
        <v>0</v>
      </c>
      <c r="W562" s="140">
        <v>0</v>
      </c>
      <c r="X562" s="140"/>
      <c r="Z562" s="172">
        <v>2000</v>
      </c>
      <c r="AA562" s="172">
        <v>2000</v>
      </c>
      <c r="AB562" s="172"/>
      <c r="AC562" s="172"/>
      <c r="AD562" s="172"/>
      <c r="AE562" s="172">
        <v>0</v>
      </c>
      <c r="AF562" s="172">
        <v>0</v>
      </c>
      <c r="AG562" s="172"/>
      <c r="AI562" s="168">
        <f>IFERROR(VLOOKUP(B562,[2]rptBudgetaryBudgetCrossOrganiza!$A$1:$M$744,4,FALSE),"0")</f>
        <v>2060</v>
      </c>
      <c r="AJ562" s="168">
        <f>IFERROR(VLOOKUP(B562,[2]rptBudgetaryBudgetCrossOrganiza!$A$1:$M$744,6,FALSE),"0")</f>
        <v>2060</v>
      </c>
      <c r="AK562" s="170">
        <f t="shared" si="88"/>
        <v>2060</v>
      </c>
      <c r="AL562" s="170">
        <f>IFERROR(VLOOKUP(B562,[3]rptBudgetaryBudgetCrossOrganiza!$A$11516:$O$12569,13,FALSE),"0")</f>
        <v>0</v>
      </c>
      <c r="AM562" s="170"/>
      <c r="AN562" s="170"/>
      <c r="AO562" s="170"/>
      <c r="AP562" s="170"/>
      <c r="AQ562" s="170">
        <f t="shared" si="86"/>
        <v>-2060</v>
      </c>
    </row>
    <row r="563" spans="1:43" x14ac:dyDescent="0.2">
      <c r="A563" s="190">
        <v>4</v>
      </c>
      <c r="B563" s="141" t="s">
        <v>772</v>
      </c>
      <c r="C563" s="148" t="str">
        <f t="shared" si="87"/>
        <v>40</v>
      </c>
      <c r="D563" s="148" t="str">
        <f t="shared" si="82"/>
        <v>85</v>
      </c>
      <c r="E563" s="148" t="str">
        <f t="shared" si="83"/>
        <v>690</v>
      </c>
      <c r="F563" s="141" t="str">
        <f t="shared" si="84"/>
        <v>5000.08</v>
      </c>
      <c r="G563" s="141" t="s">
        <v>91</v>
      </c>
      <c r="H563" s="163">
        <v>7950</v>
      </c>
      <c r="I563" s="163">
        <v>7950</v>
      </c>
      <c r="J563" s="163"/>
      <c r="K563" s="163"/>
      <c r="L563" s="163"/>
      <c r="M563" s="163">
        <v>8192.5400000000009</v>
      </c>
      <c r="N563" s="139">
        <v>8192.5400000000009</v>
      </c>
      <c r="O563" s="139"/>
      <c r="Q563" s="174">
        <v>10530</v>
      </c>
      <c r="R563" s="174">
        <v>10530</v>
      </c>
      <c r="S563" s="174"/>
      <c r="T563" s="174"/>
      <c r="U563" s="174"/>
      <c r="V563" s="174">
        <v>9254.44</v>
      </c>
      <c r="W563" s="140">
        <v>9254.44</v>
      </c>
      <c r="X563" s="140"/>
      <c r="Z563" s="172">
        <v>9010</v>
      </c>
      <c r="AA563" s="172">
        <v>9010</v>
      </c>
      <c r="AB563" s="172"/>
      <c r="AC563" s="172"/>
      <c r="AD563" s="172"/>
      <c r="AE563" s="172">
        <v>8846.52</v>
      </c>
      <c r="AF563" s="172">
        <v>8846.52</v>
      </c>
      <c r="AG563" s="172"/>
      <c r="AI563" s="168">
        <f>IFERROR(VLOOKUP(B563,[2]rptBudgetaryBudgetCrossOrganiza!$A$1:$M$744,4,FALSE),"0")</f>
        <v>9281</v>
      </c>
      <c r="AJ563" s="168">
        <f>IFERROR(VLOOKUP(B563,[2]rptBudgetaryBudgetCrossOrganiza!$A$1:$M$744,6,FALSE),"0")</f>
        <v>9281</v>
      </c>
      <c r="AK563" s="170">
        <f t="shared" si="88"/>
        <v>9281</v>
      </c>
      <c r="AL563" s="170">
        <f>IFERROR(VLOOKUP(B563,[3]rptBudgetaryBudgetCrossOrganiza!$A$11516:$O$12569,13,FALSE),"0")</f>
        <v>3226.88</v>
      </c>
      <c r="AM563" s="170"/>
      <c r="AN563" s="170"/>
      <c r="AO563" s="170"/>
      <c r="AP563" s="170"/>
      <c r="AQ563" s="170">
        <f t="shared" si="86"/>
        <v>-9281</v>
      </c>
    </row>
    <row r="564" spans="1:43" x14ac:dyDescent="0.2">
      <c r="A564" s="190">
        <v>4</v>
      </c>
      <c r="B564" s="141" t="s">
        <v>773</v>
      </c>
      <c r="C564" s="148" t="str">
        <f t="shared" si="87"/>
        <v>40</v>
      </c>
      <c r="D564" s="148" t="str">
        <f t="shared" si="82"/>
        <v>85</v>
      </c>
      <c r="E564" s="148" t="str">
        <f t="shared" si="83"/>
        <v>690</v>
      </c>
      <c r="F564" s="141" t="str">
        <f t="shared" si="84"/>
        <v>5000.10</v>
      </c>
      <c r="G564" s="141" t="s">
        <v>93</v>
      </c>
      <c r="H564" s="163">
        <v>0</v>
      </c>
      <c r="I564" s="163">
        <v>0</v>
      </c>
      <c r="J564" s="163"/>
      <c r="K564" s="163"/>
      <c r="L564" s="163"/>
      <c r="M564" s="163">
        <v>0</v>
      </c>
      <c r="N564" s="139">
        <v>0</v>
      </c>
      <c r="O564" s="139"/>
      <c r="Q564" s="174">
        <v>0</v>
      </c>
      <c r="R564" s="174">
        <v>0</v>
      </c>
      <c r="S564" s="174"/>
      <c r="T564" s="174"/>
      <c r="U564" s="174"/>
      <c r="V564" s="174">
        <v>0</v>
      </c>
      <c r="W564" s="140">
        <v>0</v>
      </c>
      <c r="X564" s="140"/>
      <c r="Z564" s="172">
        <v>0</v>
      </c>
      <c r="AA564" s="172">
        <v>0</v>
      </c>
      <c r="AB564" s="172"/>
      <c r="AC564" s="172"/>
      <c r="AD564" s="172"/>
      <c r="AE564" s="172">
        <v>0</v>
      </c>
      <c r="AF564" s="172">
        <v>0</v>
      </c>
      <c r="AG564" s="172"/>
      <c r="AI564" s="168">
        <f>IFERROR(VLOOKUP(B564,[2]rptBudgetaryBudgetCrossOrganiza!$A$1:$M$744,4,FALSE),"0")</f>
        <v>0</v>
      </c>
      <c r="AJ564" s="168">
        <f>IFERROR(VLOOKUP(B564,[2]rptBudgetaryBudgetCrossOrganiza!$A$1:$M$744,6,FALSE),"0")</f>
        <v>0</v>
      </c>
      <c r="AK564" s="170">
        <f t="shared" si="88"/>
        <v>0</v>
      </c>
      <c r="AL564" s="170">
        <f>IFERROR(VLOOKUP(B564,[3]rptBudgetaryBudgetCrossOrganiza!$A$11516:$O$12569,13,FALSE),"0")</f>
        <v>0</v>
      </c>
      <c r="AM564" s="170"/>
      <c r="AN564" s="170"/>
      <c r="AO564" s="170"/>
      <c r="AP564" s="170"/>
      <c r="AQ564" s="170">
        <f t="shared" si="86"/>
        <v>0</v>
      </c>
    </row>
    <row r="565" spans="1:43" x14ac:dyDescent="0.2">
      <c r="A565" s="190">
        <v>4</v>
      </c>
      <c r="B565" s="141" t="s">
        <v>774</v>
      </c>
      <c r="C565" s="148" t="str">
        <f t="shared" si="87"/>
        <v>40</v>
      </c>
      <c r="D565" s="148" t="str">
        <f t="shared" si="82"/>
        <v>85</v>
      </c>
      <c r="E565" s="148" t="str">
        <f t="shared" si="83"/>
        <v>690</v>
      </c>
      <c r="F565" s="141" t="str">
        <f t="shared" si="84"/>
        <v>5000.11</v>
      </c>
      <c r="G565" s="141" t="s">
        <v>94</v>
      </c>
      <c r="H565" s="163">
        <v>0</v>
      </c>
      <c r="I565" s="163">
        <v>0</v>
      </c>
      <c r="J565" s="163"/>
      <c r="K565" s="163"/>
      <c r="L565" s="163"/>
      <c r="M565" s="163">
        <v>0</v>
      </c>
      <c r="N565" s="139">
        <v>0</v>
      </c>
      <c r="O565" s="139"/>
      <c r="Q565" s="174">
        <v>0</v>
      </c>
      <c r="R565" s="174">
        <v>0</v>
      </c>
      <c r="S565" s="174"/>
      <c r="T565" s="174"/>
      <c r="U565" s="174"/>
      <c r="V565" s="174">
        <v>23.55</v>
      </c>
      <c r="W565" s="140">
        <v>23.55</v>
      </c>
      <c r="X565" s="140"/>
      <c r="Z565" s="172">
        <v>0</v>
      </c>
      <c r="AA565" s="172">
        <v>0</v>
      </c>
      <c r="AB565" s="172"/>
      <c r="AC565" s="172"/>
      <c r="AD565" s="172"/>
      <c r="AE565" s="172">
        <v>0</v>
      </c>
      <c r="AF565" s="172">
        <v>0</v>
      </c>
      <c r="AG565" s="172"/>
      <c r="AI565" s="168">
        <f>IFERROR(VLOOKUP(B565,[2]rptBudgetaryBudgetCrossOrganiza!$A$1:$M$744,4,FALSE),"0")</f>
        <v>0</v>
      </c>
      <c r="AJ565" s="168">
        <f>IFERROR(VLOOKUP(B565,[2]rptBudgetaryBudgetCrossOrganiza!$A$1:$M$744,6,FALSE),"0")</f>
        <v>0</v>
      </c>
      <c r="AK565" s="170">
        <f t="shared" si="88"/>
        <v>0</v>
      </c>
      <c r="AL565" s="170">
        <f>IFERROR(VLOOKUP(B565,[3]rptBudgetaryBudgetCrossOrganiza!$A$11516:$O$12569,13,FALSE),"0")</f>
        <v>0</v>
      </c>
      <c r="AM565" s="170"/>
      <c r="AN565" s="170"/>
      <c r="AO565" s="170"/>
      <c r="AP565" s="170"/>
      <c r="AQ565" s="170">
        <f t="shared" si="86"/>
        <v>0</v>
      </c>
    </row>
    <row r="566" spans="1:43" x14ac:dyDescent="0.2">
      <c r="A566" s="190">
        <v>4</v>
      </c>
      <c r="B566" s="141" t="s">
        <v>775</v>
      </c>
      <c r="C566" s="148" t="str">
        <f t="shared" si="87"/>
        <v>40</v>
      </c>
      <c r="D566" s="148" t="str">
        <f t="shared" si="82"/>
        <v>85</v>
      </c>
      <c r="E566" s="148" t="str">
        <f t="shared" si="83"/>
        <v>690</v>
      </c>
      <c r="F566" s="141" t="str">
        <f t="shared" si="84"/>
        <v>5000.12</v>
      </c>
      <c r="G566" s="141" t="s">
        <v>95</v>
      </c>
      <c r="H566" s="163">
        <v>0</v>
      </c>
      <c r="I566" s="163">
        <v>0</v>
      </c>
      <c r="J566" s="163"/>
      <c r="K566" s="163"/>
      <c r="L566" s="163"/>
      <c r="M566" s="163">
        <v>0</v>
      </c>
      <c r="N566" s="139">
        <v>0</v>
      </c>
      <c r="O566" s="139"/>
      <c r="Q566" s="174">
        <v>0</v>
      </c>
      <c r="R566" s="174">
        <v>0</v>
      </c>
      <c r="S566" s="174"/>
      <c r="T566" s="174"/>
      <c r="U566" s="174"/>
      <c r="V566" s="174">
        <v>0</v>
      </c>
      <c r="W566" s="140">
        <v>0</v>
      </c>
      <c r="X566" s="140"/>
      <c r="Z566" s="172">
        <v>0</v>
      </c>
      <c r="AA566" s="172">
        <v>0</v>
      </c>
      <c r="AB566" s="172"/>
      <c r="AC566" s="172"/>
      <c r="AD566" s="172"/>
      <c r="AE566" s="172">
        <v>0</v>
      </c>
      <c r="AF566" s="172">
        <v>0</v>
      </c>
      <c r="AG566" s="172"/>
      <c r="AI566" s="168">
        <f>IFERROR(VLOOKUP(B566,[2]rptBudgetaryBudgetCrossOrganiza!$A$1:$M$744,4,FALSE),"0")</f>
        <v>0</v>
      </c>
      <c r="AJ566" s="168">
        <f>IFERROR(VLOOKUP(B566,[2]rptBudgetaryBudgetCrossOrganiza!$A$1:$M$744,6,FALSE),"0")</f>
        <v>0</v>
      </c>
      <c r="AK566" s="170">
        <f t="shared" si="88"/>
        <v>0</v>
      </c>
      <c r="AL566" s="170">
        <f>IFERROR(VLOOKUP(B566,[3]rptBudgetaryBudgetCrossOrganiza!$A$11516:$O$12569,13,FALSE),"0")</f>
        <v>0</v>
      </c>
      <c r="AM566" s="170"/>
      <c r="AN566" s="170"/>
      <c r="AO566" s="170"/>
      <c r="AP566" s="170"/>
      <c r="AQ566" s="170">
        <f t="shared" si="86"/>
        <v>0</v>
      </c>
    </row>
    <row r="567" spans="1:43" x14ac:dyDescent="0.2">
      <c r="A567" s="190">
        <v>4</v>
      </c>
      <c r="B567" s="141" t="s">
        <v>776</v>
      </c>
      <c r="C567" s="148" t="str">
        <f t="shared" si="87"/>
        <v>40</v>
      </c>
      <c r="D567" s="148" t="str">
        <f t="shared" si="82"/>
        <v>85</v>
      </c>
      <c r="E567" s="148" t="str">
        <f t="shared" si="83"/>
        <v>690</v>
      </c>
      <c r="F567" s="141" t="str">
        <f t="shared" si="84"/>
        <v>5000.99</v>
      </c>
      <c r="G567" s="141" t="s">
        <v>96</v>
      </c>
      <c r="H567" s="163">
        <v>0</v>
      </c>
      <c r="I567" s="163">
        <v>0</v>
      </c>
      <c r="J567" s="163"/>
      <c r="K567" s="163"/>
      <c r="L567" s="163"/>
      <c r="M567" s="163">
        <v>0</v>
      </c>
      <c r="N567" s="139">
        <v>0</v>
      </c>
      <c r="O567" s="139"/>
      <c r="Q567" s="174">
        <v>0</v>
      </c>
      <c r="R567" s="174">
        <v>0</v>
      </c>
      <c r="S567" s="174"/>
      <c r="T567" s="174"/>
      <c r="U567" s="174"/>
      <c r="V567" s="174">
        <v>0</v>
      </c>
      <c r="W567" s="140">
        <v>0</v>
      </c>
      <c r="X567" s="140"/>
      <c r="Z567" s="172">
        <v>0</v>
      </c>
      <c r="AA567" s="172">
        <v>0</v>
      </c>
      <c r="AB567" s="172"/>
      <c r="AC567" s="172"/>
      <c r="AD567" s="172"/>
      <c r="AE567" s="172">
        <v>0</v>
      </c>
      <c r="AF567" s="172">
        <v>0</v>
      </c>
      <c r="AG567" s="172"/>
      <c r="AI567" s="168">
        <f>IFERROR(VLOOKUP(B567,[2]rptBudgetaryBudgetCrossOrganiza!$A$1:$M$744,4,FALSE),"0")</f>
        <v>0</v>
      </c>
      <c r="AJ567" s="168">
        <f>IFERROR(VLOOKUP(B567,[2]rptBudgetaryBudgetCrossOrganiza!$A$1:$M$744,6,FALSE),"0")</f>
        <v>0</v>
      </c>
      <c r="AK567" s="170">
        <f t="shared" si="88"/>
        <v>0</v>
      </c>
      <c r="AL567" s="170">
        <f>IFERROR(VLOOKUP(B567,[3]rptBudgetaryBudgetCrossOrganiza!$A$11516:$O$12569,13,FALSE),"0")</f>
        <v>0</v>
      </c>
      <c r="AM567" s="170"/>
      <c r="AN567" s="170"/>
      <c r="AO567" s="170"/>
      <c r="AP567" s="170"/>
      <c r="AQ567" s="170">
        <f t="shared" si="86"/>
        <v>0</v>
      </c>
    </row>
    <row r="568" spans="1:43" x14ac:dyDescent="0.2">
      <c r="A568" s="190">
        <v>4</v>
      </c>
      <c r="B568" s="141" t="s">
        <v>777</v>
      </c>
      <c r="C568" s="148" t="str">
        <f t="shared" si="87"/>
        <v>40</v>
      </c>
      <c r="D568" s="148" t="str">
        <f t="shared" ref="D568:D631" si="89">MID(B568,8,2)</f>
        <v>85</v>
      </c>
      <c r="E568" s="148" t="str">
        <f t="shared" ref="E568:E631" si="90">MID(B568,11,3)</f>
        <v>690</v>
      </c>
      <c r="F568" s="141" t="str">
        <f t="shared" ref="F568:F631" si="91">RIGHT(B568,7)</f>
        <v>5100.00</v>
      </c>
      <c r="G568" s="141" t="s">
        <v>97</v>
      </c>
      <c r="H568" s="163">
        <v>135730</v>
      </c>
      <c r="I568" s="163">
        <v>135730</v>
      </c>
      <c r="J568" s="163"/>
      <c r="K568" s="163"/>
      <c r="L568" s="163"/>
      <c r="M568" s="163">
        <v>128203.74</v>
      </c>
      <c r="N568" s="139">
        <v>128203.74</v>
      </c>
      <c r="O568" s="139"/>
      <c r="Q568" s="174">
        <v>153710</v>
      </c>
      <c r="R568" s="174">
        <v>153710</v>
      </c>
      <c r="S568" s="174"/>
      <c r="T568" s="174"/>
      <c r="U568" s="174"/>
      <c r="V568" s="174">
        <v>147421.59</v>
      </c>
      <c r="W568" s="140">
        <v>147421.59</v>
      </c>
      <c r="X568" s="140"/>
      <c r="Z568" s="172">
        <v>166325</v>
      </c>
      <c r="AA568" s="172">
        <v>166325</v>
      </c>
      <c r="AB568" s="172"/>
      <c r="AC568" s="172"/>
      <c r="AD568" s="172"/>
      <c r="AE568" s="172">
        <v>167280.29</v>
      </c>
      <c r="AF568" s="172">
        <v>167280.29</v>
      </c>
      <c r="AG568" s="172"/>
      <c r="AI568" s="168">
        <f>IFERROR(VLOOKUP(B568,[2]rptBudgetaryBudgetCrossOrganiza!$A$1:$M$744,4,FALSE),"0")</f>
        <v>166325</v>
      </c>
      <c r="AJ568" s="168">
        <f>IFERROR(VLOOKUP(B568,[2]rptBudgetaryBudgetCrossOrganiza!$A$1:$M$744,6,FALSE),"0")</f>
        <v>166325</v>
      </c>
      <c r="AK568" s="170">
        <f t="shared" si="88"/>
        <v>166325</v>
      </c>
      <c r="AL568" s="170">
        <f>IFERROR(VLOOKUP(B568,[3]rptBudgetaryBudgetCrossOrganiza!$A$11516:$O$12569,13,FALSE),"0")</f>
        <v>38625.839999999997</v>
      </c>
      <c r="AM568" s="170"/>
      <c r="AN568" s="170"/>
      <c r="AO568" s="170"/>
      <c r="AP568" s="170"/>
      <c r="AQ568" s="170">
        <f t="shared" si="86"/>
        <v>-166325</v>
      </c>
    </row>
    <row r="569" spans="1:43" x14ac:dyDescent="0.2">
      <c r="A569" s="190">
        <v>4</v>
      </c>
      <c r="B569" s="141" t="s">
        <v>778</v>
      </c>
      <c r="C569" s="148" t="str">
        <f t="shared" si="87"/>
        <v>40</v>
      </c>
      <c r="D569" s="148" t="str">
        <f t="shared" si="89"/>
        <v>85</v>
      </c>
      <c r="E569" s="148" t="str">
        <f t="shared" si="90"/>
        <v>690</v>
      </c>
      <c r="F569" s="141" t="str">
        <f t="shared" si="91"/>
        <v>5100.01</v>
      </c>
      <c r="G569" s="141" t="s">
        <v>98</v>
      </c>
      <c r="H569" s="163">
        <v>88450</v>
      </c>
      <c r="I569" s="163">
        <v>88450</v>
      </c>
      <c r="J569" s="163"/>
      <c r="K569" s="163"/>
      <c r="L569" s="163"/>
      <c r="M569" s="163">
        <v>82799.02</v>
      </c>
      <c r="N569" s="139">
        <v>82799.02</v>
      </c>
      <c r="O569" s="139"/>
      <c r="Q569" s="174">
        <v>92110</v>
      </c>
      <c r="R569" s="174">
        <v>92110</v>
      </c>
      <c r="S569" s="174"/>
      <c r="T569" s="174"/>
      <c r="U569" s="174"/>
      <c r="V569" s="174">
        <v>88268.83</v>
      </c>
      <c r="W569" s="140">
        <v>88268.83</v>
      </c>
      <c r="X569" s="140"/>
      <c r="Z569" s="172">
        <v>94870</v>
      </c>
      <c r="AA569" s="172">
        <v>94870</v>
      </c>
      <c r="AB569" s="172"/>
      <c r="AC569" s="172"/>
      <c r="AD569" s="172"/>
      <c r="AE569" s="172">
        <v>85667.44</v>
      </c>
      <c r="AF569" s="172">
        <v>85667.44</v>
      </c>
      <c r="AG569" s="172"/>
      <c r="AI569" s="168">
        <f>IFERROR(VLOOKUP(B569,[2]rptBudgetaryBudgetCrossOrganiza!$A$1:$M$744,4,FALSE),"0")</f>
        <v>94870</v>
      </c>
      <c r="AJ569" s="168">
        <f>IFERROR(VLOOKUP(B569,[2]rptBudgetaryBudgetCrossOrganiza!$A$1:$M$744,6,FALSE),"0")</f>
        <v>94870</v>
      </c>
      <c r="AK569" s="170">
        <f t="shared" si="88"/>
        <v>94870</v>
      </c>
      <c r="AL569" s="170">
        <f>IFERROR(VLOOKUP(B569,[3]rptBudgetaryBudgetCrossOrganiza!$A$11516:$O$12569,13,FALSE),"0")</f>
        <v>20166.8</v>
      </c>
      <c r="AM569" s="170"/>
      <c r="AN569" s="170"/>
      <c r="AO569" s="170"/>
      <c r="AP569" s="170"/>
      <c r="AQ569" s="170">
        <f t="shared" si="86"/>
        <v>-94870</v>
      </c>
    </row>
    <row r="570" spans="1:43" x14ac:dyDescent="0.2">
      <c r="A570" s="190">
        <v>4</v>
      </c>
      <c r="B570" s="141" t="s">
        <v>779</v>
      </c>
      <c r="C570" s="148" t="str">
        <f t="shared" si="87"/>
        <v>40</v>
      </c>
      <c r="D570" s="148" t="str">
        <f t="shared" si="89"/>
        <v>85</v>
      </c>
      <c r="E570" s="148" t="str">
        <f t="shared" si="90"/>
        <v>690</v>
      </c>
      <c r="F570" s="141" t="str">
        <f t="shared" si="91"/>
        <v>5100.02</v>
      </c>
      <c r="G570" s="141" t="s">
        <v>99</v>
      </c>
      <c r="H570" s="163">
        <v>213580</v>
      </c>
      <c r="I570" s="163">
        <v>213580</v>
      </c>
      <c r="J570" s="163"/>
      <c r="K570" s="163"/>
      <c r="L570" s="163"/>
      <c r="M570" s="163">
        <v>186311.47</v>
      </c>
      <c r="N570" s="139">
        <v>186311.47</v>
      </c>
      <c r="O570" s="139"/>
      <c r="Q570" s="174">
        <v>191080</v>
      </c>
      <c r="R570" s="174">
        <v>191080</v>
      </c>
      <c r="S570" s="174"/>
      <c r="T570" s="174"/>
      <c r="U570" s="174"/>
      <c r="V570" s="174">
        <v>178025.66</v>
      </c>
      <c r="W570" s="140">
        <v>178025.66</v>
      </c>
      <c r="X570" s="140"/>
      <c r="Z570" s="172">
        <v>179550</v>
      </c>
      <c r="AA570" s="172">
        <v>179550</v>
      </c>
      <c r="AB570" s="172"/>
      <c r="AC570" s="172"/>
      <c r="AD570" s="172"/>
      <c r="AE570" s="172">
        <v>180156.89</v>
      </c>
      <c r="AF570" s="172">
        <v>180156.89</v>
      </c>
      <c r="AG570" s="172"/>
      <c r="AI570" s="168">
        <f>IFERROR(VLOOKUP(B570,[2]rptBudgetaryBudgetCrossOrganiza!$A$1:$M$744,4,FALSE),"0")</f>
        <v>179550</v>
      </c>
      <c r="AJ570" s="168">
        <f>IFERROR(VLOOKUP(B570,[2]rptBudgetaryBudgetCrossOrganiza!$A$1:$M$744,6,FALSE),"0")</f>
        <v>179550</v>
      </c>
      <c r="AK570" s="170">
        <f t="shared" si="88"/>
        <v>179550</v>
      </c>
      <c r="AL570" s="170">
        <f>IFERROR(VLOOKUP(B570,[3]rptBudgetaryBudgetCrossOrganiza!$A$11516:$O$12569,13,FALSE),"0")</f>
        <v>42098.879999999997</v>
      </c>
      <c r="AM570" s="170"/>
      <c r="AN570" s="170"/>
      <c r="AO570" s="170"/>
      <c r="AP570" s="170"/>
      <c r="AQ570" s="170">
        <f t="shared" si="86"/>
        <v>-179550</v>
      </c>
    </row>
    <row r="571" spans="1:43" x14ac:dyDescent="0.2">
      <c r="A571" s="190">
        <v>4</v>
      </c>
      <c r="B571" s="141" t="s">
        <v>780</v>
      </c>
      <c r="C571" s="148" t="str">
        <f t="shared" si="87"/>
        <v>40</v>
      </c>
      <c r="D571" s="148" t="str">
        <f t="shared" si="89"/>
        <v>85</v>
      </c>
      <c r="E571" s="148" t="str">
        <f t="shared" si="90"/>
        <v>690</v>
      </c>
      <c r="F571" s="141" t="str">
        <f t="shared" si="91"/>
        <v>5100.03</v>
      </c>
      <c r="G571" s="141" t="s">
        <v>100</v>
      </c>
      <c r="H571" s="163">
        <v>16630</v>
      </c>
      <c r="I571" s="163">
        <v>16630</v>
      </c>
      <c r="J571" s="163"/>
      <c r="K571" s="163"/>
      <c r="L571" s="163"/>
      <c r="M571" s="163">
        <v>16076.88</v>
      </c>
      <c r="N571" s="139">
        <v>16076.88</v>
      </c>
      <c r="O571" s="139"/>
      <c r="Q571" s="174">
        <v>16550</v>
      </c>
      <c r="R571" s="174">
        <v>16550</v>
      </c>
      <c r="S571" s="174"/>
      <c r="T571" s="174"/>
      <c r="U571" s="174"/>
      <c r="V571" s="174">
        <v>15331.67</v>
      </c>
      <c r="W571" s="140">
        <v>15331.67</v>
      </c>
      <c r="X571" s="140"/>
      <c r="Z571" s="172">
        <v>15730</v>
      </c>
      <c r="AA571" s="172">
        <v>15730</v>
      </c>
      <c r="AB571" s="172"/>
      <c r="AC571" s="172"/>
      <c r="AD571" s="172"/>
      <c r="AE571" s="172">
        <v>14640.31</v>
      </c>
      <c r="AF571" s="172">
        <v>14640.31</v>
      </c>
      <c r="AG571" s="172"/>
      <c r="AI571" s="168">
        <f>IFERROR(VLOOKUP(B571,[2]rptBudgetaryBudgetCrossOrganiza!$A$1:$M$744,4,FALSE),"0")</f>
        <v>15730</v>
      </c>
      <c r="AJ571" s="168">
        <f>IFERROR(VLOOKUP(B571,[2]rptBudgetaryBudgetCrossOrganiza!$A$1:$M$744,6,FALSE),"0")</f>
        <v>15730</v>
      </c>
      <c r="AK571" s="170">
        <f t="shared" si="88"/>
        <v>15730</v>
      </c>
      <c r="AL571" s="170">
        <f>IFERROR(VLOOKUP(B571,[3]rptBudgetaryBudgetCrossOrganiza!$A$11516:$O$12569,13,FALSE),"0")</f>
        <v>3035.92</v>
      </c>
      <c r="AM571" s="170"/>
      <c r="AN571" s="170"/>
      <c r="AO571" s="170"/>
      <c r="AP571" s="170"/>
      <c r="AQ571" s="170">
        <f t="shared" si="86"/>
        <v>-15730</v>
      </c>
    </row>
    <row r="572" spans="1:43" x14ac:dyDescent="0.2">
      <c r="A572" s="190">
        <v>4</v>
      </c>
      <c r="B572" s="141" t="s">
        <v>781</v>
      </c>
      <c r="C572" s="148" t="str">
        <f t="shared" si="87"/>
        <v>40</v>
      </c>
      <c r="D572" s="148" t="str">
        <f t="shared" si="89"/>
        <v>85</v>
      </c>
      <c r="E572" s="148" t="str">
        <f t="shared" si="90"/>
        <v>690</v>
      </c>
      <c r="F572" s="141" t="str">
        <f t="shared" si="91"/>
        <v>5100.04</v>
      </c>
      <c r="G572" s="141" t="s">
        <v>101</v>
      </c>
      <c r="H572" s="163">
        <v>2700</v>
      </c>
      <c r="I572" s="163">
        <v>2700</v>
      </c>
      <c r="J572" s="163"/>
      <c r="K572" s="163"/>
      <c r="L572" s="163"/>
      <c r="M572" s="163">
        <v>2519.6999999999998</v>
      </c>
      <c r="N572" s="139">
        <v>2519.6999999999998</v>
      </c>
      <c r="O572" s="139"/>
      <c r="Q572" s="174">
        <v>2600</v>
      </c>
      <c r="R572" s="174">
        <v>2600</v>
      </c>
      <c r="S572" s="174"/>
      <c r="T572" s="174"/>
      <c r="U572" s="174"/>
      <c r="V572" s="174">
        <v>2459.33</v>
      </c>
      <c r="W572" s="140">
        <v>2459.33</v>
      </c>
      <c r="X572" s="140"/>
      <c r="Z572" s="172">
        <v>2485</v>
      </c>
      <c r="AA572" s="172">
        <v>2485</v>
      </c>
      <c r="AB572" s="172"/>
      <c r="AC572" s="172"/>
      <c r="AD572" s="172"/>
      <c r="AE572" s="172">
        <v>2372.79</v>
      </c>
      <c r="AF572" s="172">
        <v>2372.79</v>
      </c>
      <c r="AG572" s="172"/>
      <c r="AI572" s="168">
        <f>IFERROR(VLOOKUP(B572,[2]rptBudgetaryBudgetCrossOrganiza!$A$1:$M$744,4,FALSE),"0")</f>
        <v>2485</v>
      </c>
      <c r="AJ572" s="168">
        <f>IFERROR(VLOOKUP(B572,[2]rptBudgetaryBudgetCrossOrganiza!$A$1:$M$744,6,FALSE),"0")</f>
        <v>2485</v>
      </c>
      <c r="AK572" s="170">
        <f t="shared" si="88"/>
        <v>2485</v>
      </c>
      <c r="AL572" s="170">
        <f>IFERROR(VLOOKUP(B572,[3]rptBudgetaryBudgetCrossOrganiza!$A$11516:$O$12569,13,FALSE),"0")</f>
        <v>499.53</v>
      </c>
      <c r="AM572" s="170"/>
      <c r="AN572" s="170"/>
      <c r="AO572" s="170"/>
      <c r="AP572" s="170"/>
      <c r="AQ572" s="170">
        <f t="shared" si="86"/>
        <v>-2485</v>
      </c>
    </row>
    <row r="573" spans="1:43" x14ac:dyDescent="0.2">
      <c r="A573" s="190">
        <v>4</v>
      </c>
      <c r="B573" s="141" t="s">
        <v>782</v>
      </c>
      <c r="C573" s="148" t="str">
        <f t="shared" si="87"/>
        <v>40</v>
      </c>
      <c r="D573" s="148" t="str">
        <f t="shared" si="89"/>
        <v>85</v>
      </c>
      <c r="E573" s="148" t="str">
        <f t="shared" si="90"/>
        <v>690</v>
      </c>
      <c r="F573" s="141" t="str">
        <f t="shared" si="91"/>
        <v>5100.05</v>
      </c>
      <c r="G573" s="141" t="s">
        <v>102</v>
      </c>
      <c r="H573" s="163">
        <v>1145</v>
      </c>
      <c r="I573" s="163">
        <v>1145</v>
      </c>
      <c r="J573" s="163"/>
      <c r="K573" s="163"/>
      <c r="L573" s="163"/>
      <c r="M573" s="163">
        <v>1122.8699999999999</v>
      </c>
      <c r="N573" s="139">
        <v>1122.8699999999999</v>
      </c>
      <c r="O573" s="139"/>
      <c r="Q573" s="174">
        <v>1150</v>
      </c>
      <c r="R573" s="174">
        <v>1150</v>
      </c>
      <c r="S573" s="174"/>
      <c r="T573" s="174"/>
      <c r="U573" s="174"/>
      <c r="V573" s="174">
        <v>1251.72</v>
      </c>
      <c r="W573" s="140">
        <v>1251.72</v>
      </c>
      <c r="X573" s="140"/>
      <c r="Z573" s="172">
        <v>1340</v>
      </c>
      <c r="AA573" s="172">
        <v>1340</v>
      </c>
      <c r="AB573" s="172"/>
      <c r="AC573" s="172"/>
      <c r="AD573" s="172"/>
      <c r="AE573" s="172">
        <v>1239.1600000000001</v>
      </c>
      <c r="AF573" s="172">
        <v>1239.1600000000001</v>
      </c>
      <c r="AG573" s="172"/>
      <c r="AI573" s="168">
        <f>IFERROR(VLOOKUP(B573,[2]rptBudgetaryBudgetCrossOrganiza!$A$1:$M$744,4,FALSE),"0")</f>
        <v>1340</v>
      </c>
      <c r="AJ573" s="168">
        <f>IFERROR(VLOOKUP(B573,[2]rptBudgetaryBudgetCrossOrganiza!$A$1:$M$744,6,FALSE),"0")</f>
        <v>1340</v>
      </c>
      <c r="AK573" s="170">
        <f t="shared" si="88"/>
        <v>1340</v>
      </c>
      <c r="AL573" s="170">
        <f>IFERROR(VLOOKUP(B573,[3]rptBudgetaryBudgetCrossOrganiza!$A$11516:$O$12569,13,FALSE),"0")</f>
        <v>271.81</v>
      </c>
      <c r="AM573" s="170"/>
      <c r="AN573" s="170"/>
      <c r="AO573" s="170"/>
      <c r="AP573" s="170"/>
      <c r="AQ573" s="170">
        <f t="shared" si="86"/>
        <v>-1340</v>
      </c>
    </row>
    <row r="574" spans="1:43" x14ac:dyDescent="0.2">
      <c r="A574" s="190">
        <v>4</v>
      </c>
      <c r="B574" s="141" t="s">
        <v>783</v>
      </c>
      <c r="C574" s="148" t="str">
        <f t="shared" si="87"/>
        <v>40</v>
      </c>
      <c r="D574" s="148" t="str">
        <f t="shared" si="89"/>
        <v>85</v>
      </c>
      <c r="E574" s="148" t="str">
        <f t="shared" si="90"/>
        <v>690</v>
      </c>
      <c r="F574" s="141" t="str">
        <f t="shared" si="91"/>
        <v>5100.06</v>
      </c>
      <c r="G574" s="141" t="s">
        <v>103</v>
      </c>
      <c r="H574" s="163">
        <v>26020</v>
      </c>
      <c r="I574" s="163">
        <v>26020</v>
      </c>
      <c r="J574" s="163"/>
      <c r="K574" s="163"/>
      <c r="L574" s="163"/>
      <c r="M574" s="163">
        <v>34520</v>
      </c>
      <c r="N574" s="139">
        <v>34520</v>
      </c>
      <c r="O574" s="139"/>
      <c r="Q574" s="174">
        <v>25100</v>
      </c>
      <c r="R574" s="174">
        <v>25100</v>
      </c>
      <c r="S574" s="174"/>
      <c r="T574" s="174"/>
      <c r="U574" s="174"/>
      <c r="V574" s="174">
        <v>25100</v>
      </c>
      <c r="W574" s="140">
        <v>25100</v>
      </c>
      <c r="X574" s="140"/>
      <c r="Z574" s="172">
        <v>28160</v>
      </c>
      <c r="AA574" s="172">
        <v>28160</v>
      </c>
      <c r="AB574" s="172"/>
      <c r="AC574" s="172"/>
      <c r="AD574" s="172"/>
      <c r="AE574" s="172">
        <v>9386.68</v>
      </c>
      <c r="AF574" s="172">
        <v>9386.68</v>
      </c>
      <c r="AG574" s="172"/>
      <c r="AI574" s="168">
        <f>IFERROR(VLOOKUP(B574,[2]rptBudgetaryBudgetCrossOrganiza!$A$1:$M$744,4,FALSE),"0")</f>
        <v>28160</v>
      </c>
      <c r="AJ574" s="168">
        <f>IFERROR(VLOOKUP(B574,[2]rptBudgetaryBudgetCrossOrganiza!$A$1:$M$744,6,FALSE),"0")</f>
        <v>28160</v>
      </c>
      <c r="AK574" s="170">
        <f t="shared" si="88"/>
        <v>28160</v>
      </c>
      <c r="AL574" s="170">
        <f>IFERROR(VLOOKUP(B574,[3]rptBudgetaryBudgetCrossOrganiza!$A$11516:$O$12569,13,FALSE),"0")</f>
        <v>0</v>
      </c>
      <c r="AM574" s="170"/>
      <c r="AN574" s="170"/>
      <c r="AO574" s="170"/>
      <c r="AP574" s="170"/>
      <c r="AQ574" s="170">
        <f t="shared" si="86"/>
        <v>-28160</v>
      </c>
    </row>
    <row r="575" spans="1:43" x14ac:dyDescent="0.2">
      <c r="A575" s="190">
        <v>4</v>
      </c>
      <c r="B575" s="141" t="s">
        <v>784</v>
      </c>
      <c r="C575" s="148" t="str">
        <f t="shared" si="87"/>
        <v>40</v>
      </c>
      <c r="D575" s="148" t="str">
        <f t="shared" si="89"/>
        <v>85</v>
      </c>
      <c r="E575" s="148" t="str">
        <f t="shared" si="90"/>
        <v>690</v>
      </c>
      <c r="F575" s="141" t="str">
        <f t="shared" si="91"/>
        <v>5100.07</v>
      </c>
      <c r="G575" s="141" t="s">
        <v>104</v>
      </c>
      <c r="H575" s="163">
        <v>5625</v>
      </c>
      <c r="I575" s="163">
        <v>5625</v>
      </c>
      <c r="J575" s="163"/>
      <c r="K575" s="163"/>
      <c r="L575" s="163"/>
      <c r="M575" s="163">
        <v>4185.63</v>
      </c>
      <c r="N575" s="139">
        <v>4185.63</v>
      </c>
      <c r="O575" s="139"/>
      <c r="Q575" s="174">
        <v>5460</v>
      </c>
      <c r="R575" s="174">
        <v>5460</v>
      </c>
      <c r="S575" s="174"/>
      <c r="T575" s="174"/>
      <c r="U575" s="174"/>
      <c r="V575" s="174">
        <v>4535.7700000000004</v>
      </c>
      <c r="W575" s="140">
        <v>4535.7700000000004</v>
      </c>
      <c r="X575" s="140"/>
      <c r="Z575" s="172">
        <v>4870</v>
      </c>
      <c r="AA575" s="172">
        <v>4870</v>
      </c>
      <c r="AB575" s="172"/>
      <c r="AC575" s="172"/>
      <c r="AD575" s="172"/>
      <c r="AE575" s="172">
        <v>4330.42</v>
      </c>
      <c r="AF575" s="172">
        <v>4330.42</v>
      </c>
      <c r="AG575" s="172"/>
      <c r="AI575" s="168">
        <f>IFERROR(VLOOKUP(B575,[2]rptBudgetaryBudgetCrossOrganiza!$A$1:$M$744,4,FALSE),"0")</f>
        <v>4870</v>
      </c>
      <c r="AJ575" s="168">
        <f>IFERROR(VLOOKUP(B575,[2]rptBudgetaryBudgetCrossOrganiza!$A$1:$M$744,6,FALSE),"0")</f>
        <v>4870</v>
      </c>
      <c r="AK575" s="170">
        <f t="shared" si="88"/>
        <v>4870</v>
      </c>
      <c r="AL575" s="170">
        <f>IFERROR(VLOOKUP(B575,[3]rptBudgetaryBudgetCrossOrganiza!$A$11516:$O$12569,13,FALSE),"0")</f>
        <v>797.33</v>
      </c>
      <c r="AM575" s="170"/>
      <c r="AN575" s="170"/>
      <c r="AO575" s="170"/>
      <c r="AP575" s="170"/>
      <c r="AQ575" s="170">
        <f t="shared" si="86"/>
        <v>-4870</v>
      </c>
    </row>
    <row r="576" spans="1:43" x14ac:dyDescent="0.2">
      <c r="A576" s="190">
        <v>4</v>
      </c>
      <c r="B576" s="141" t="s">
        <v>785</v>
      </c>
      <c r="C576" s="148" t="str">
        <f t="shared" si="87"/>
        <v>40</v>
      </c>
      <c r="D576" s="148" t="str">
        <f t="shared" si="89"/>
        <v>85</v>
      </c>
      <c r="E576" s="148" t="str">
        <f t="shared" si="90"/>
        <v>690</v>
      </c>
      <c r="F576" s="141" t="str">
        <f t="shared" si="91"/>
        <v>5100.08</v>
      </c>
      <c r="G576" s="141" t="s">
        <v>105</v>
      </c>
      <c r="H576" s="163">
        <v>24715</v>
      </c>
      <c r="I576" s="163">
        <v>24715</v>
      </c>
      <c r="J576" s="163"/>
      <c r="K576" s="163"/>
      <c r="L576" s="163"/>
      <c r="M576" s="163">
        <v>36773.550000000003</v>
      </c>
      <c r="N576" s="139">
        <v>36773.550000000003</v>
      </c>
      <c r="O576" s="139"/>
      <c r="Q576" s="174">
        <v>38480</v>
      </c>
      <c r="R576" s="174">
        <v>38480</v>
      </c>
      <c r="S576" s="174"/>
      <c r="T576" s="174"/>
      <c r="U576" s="174"/>
      <c r="V576" s="174">
        <v>37629.51</v>
      </c>
      <c r="W576" s="140">
        <v>37629.51</v>
      </c>
      <c r="X576" s="140"/>
      <c r="Z576" s="172">
        <v>39330</v>
      </c>
      <c r="AA576" s="172">
        <v>39330</v>
      </c>
      <c r="AB576" s="172"/>
      <c r="AC576" s="172"/>
      <c r="AD576" s="172"/>
      <c r="AE576" s="172">
        <v>39172.589999999997</v>
      </c>
      <c r="AF576" s="172">
        <v>39172.589999999997</v>
      </c>
      <c r="AG576" s="172"/>
      <c r="AI576" s="168">
        <f>IFERROR(VLOOKUP(B576,[2]rptBudgetaryBudgetCrossOrganiza!$A$1:$M$744,4,FALSE),"0")</f>
        <v>39330</v>
      </c>
      <c r="AJ576" s="168">
        <f>IFERROR(VLOOKUP(B576,[2]rptBudgetaryBudgetCrossOrganiza!$A$1:$M$744,6,FALSE),"0")</f>
        <v>39330</v>
      </c>
      <c r="AK576" s="170">
        <f t="shared" si="88"/>
        <v>39330</v>
      </c>
      <c r="AL576" s="170">
        <f>IFERROR(VLOOKUP(B576,[3]rptBudgetaryBudgetCrossOrganiza!$A$11516:$O$12569,13,FALSE),"0")</f>
        <v>8927.83</v>
      </c>
      <c r="AM576" s="170"/>
      <c r="AN576" s="170"/>
      <c r="AO576" s="170"/>
      <c r="AP576" s="170"/>
      <c r="AQ576" s="170">
        <f t="shared" si="86"/>
        <v>-39330</v>
      </c>
    </row>
    <row r="577" spans="1:43" x14ac:dyDescent="0.2">
      <c r="A577" s="190">
        <v>4</v>
      </c>
      <c r="B577" s="141" t="s">
        <v>786</v>
      </c>
      <c r="C577" s="148" t="str">
        <f t="shared" si="87"/>
        <v>40</v>
      </c>
      <c r="D577" s="148" t="str">
        <f t="shared" si="89"/>
        <v>85</v>
      </c>
      <c r="E577" s="148" t="str">
        <f t="shared" si="90"/>
        <v>690</v>
      </c>
      <c r="F577" s="141" t="str">
        <f t="shared" si="91"/>
        <v>5100.09</v>
      </c>
      <c r="G577" s="141" t="s">
        <v>106</v>
      </c>
      <c r="H577" s="163">
        <v>0</v>
      </c>
      <c r="I577" s="163">
        <v>0</v>
      </c>
      <c r="J577" s="163"/>
      <c r="K577" s="163"/>
      <c r="L577" s="163"/>
      <c r="M577" s="163">
        <v>-483</v>
      </c>
      <c r="N577" s="139">
        <v>-483</v>
      </c>
      <c r="O577" s="139"/>
      <c r="Q577" s="174">
        <v>0</v>
      </c>
      <c r="R577" s="174">
        <v>0</v>
      </c>
      <c r="S577" s="174"/>
      <c r="T577" s="174"/>
      <c r="U577" s="174"/>
      <c r="V577" s="174">
        <v>0</v>
      </c>
      <c r="W577" s="140">
        <v>0</v>
      </c>
      <c r="X577" s="140"/>
      <c r="Z577" s="172">
        <v>0</v>
      </c>
      <c r="AA577" s="172">
        <v>0</v>
      </c>
      <c r="AB577" s="172"/>
      <c r="AC577" s="172"/>
      <c r="AD577" s="172"/>
      <c r="AE577" s="172">
        <v>1600.75</v>
      </c>
      <c r="AF577" s="172">
        <v>1600.75</v>
      </c>
      <c r="AG577" s="172"/>
      <c r="AI577" s="168">
        <f>IFERROR(VLOOKUP(B577,[2]rptBudgetaryBudgetCrossOrganiza!$A$1:$M$744,4,FALSE),"0")</f>
        <v>0</v>
      </c>
      <c r="AJ577" s="168">
        <f>IFERROR(VLOOKUP(B577,[2]rptBudgetaryBudgetCrossOrganiza!$A$1:$M$744,6,FALSE),"0")</f>
        <v>0</v>
      </c>
      <c r="AK577" s="170">
        <f t="shared" si="88"/>
        <v>0</v>
      </c>
      <c r="AL577" s="170">
        <f>IFERROR(VLOOKUP(B577,[3]rptBudgetaryBudgetCrossOrganiza!$A$11516:$O$12569,13,FALSE),"0")</f>
        <v>490.75</v>
      </c>
      <c r="AM577" s="170"/>
      <c r="AN577" s="170"/>
      <c r="AO577" s="170"/>
      <c r="AP577" s="170"/>
      <c r="AQ577" s="170">
        <f t="shared" si="86"/>
        <v>0</v>
      </c>
    </row>
    <row r="578" spans="1:43" x14ac:dyDescent="0.2">
      <c r="A578" s="190">
        <v>4</v>
      </c>
      <c r="B578" s="141" t="s">
        <v>787</v>
      </c>
      <c r="C578" s="148" t="str">
        <f t="shared" si="87"/>
        <v>40</v>
      </c>
      <c r="D578" s="148" t="str">
        <f t="shared" si="89"/>
        <v>85</v>
      </c>
      <c r="E578" s="148" t="str">
        <f t="shared" si="90"/>
        <v>690</v>
      </c>
      <c r="F578" s="141" t="str">
        <f t="shared" si="91"/>
        <v>5100.10</v>
      </c>
      <c r="G578" s="141" t="s">
        <v>107</v>
      </c>
      <c r="H578" s="163">
        <v>0</v>
      </c>
      <c r="I578" s="163">
        <v>0</v>
      </c>
      <c r="J578" s="163"/>
      <c r="K578" s="163"/>
      <c r="L578" s="163"/>
      <c r="M578" s="163">
        <v>0</v>
      </c>
      <c r="N578" s="139">
        <v>0</v>
      </c>
      <c r="O578" s="139"/>
      <c r="Q578" s="174">
        <v>40</v>
      </c>
      <c r="R578" s="174">
        <v>40</v>
      </c>
      <c r="S578" s="174"/>
      <c r="T578" s="174"/>
      <c r="U578" s="174"/>
      <c r="V578" s="174">
        <v>0</v>
      </c>
      <c r="W578" s="140">
        <v>0</v>
      </c>
      <c r="X578" s="140"/>
      <c r="Z578" s="172">
        <v>0</v>
      </c>
      <c r="AA578" s="172">
        <v>0</v>
      </c>
      <c r="AB578" s="172"/>
      <c r="AC578" s="172"/>
      <c r="AD578" s="172"/>
      <c r="AE578" s="172">
        <v>4575</v>
      </c>
      <c r="AF578" s="172">
        <v>4575</v>
      </c>
      <c r="AG578" s="172"/>
      <c r="AI578" s="168">
        <f>IFERROR(VLOOKUP(B578,[2]rptBudgetaryBudgetCrossOrganiza!$A$1:$M$744,4,FALSE),"0")</f>
        <v>0</v>
      </c>
      <c r="AJ578" s="168">
        <f>IFERROR(VLOOKUP(B578,[2]rptBudgetaryBudgetCrossOrganiza!$A$1:$M$744,6,FALSE),"0")</f>
        <v>0</v>
      </c>
      <c r="AK578" s="170">
        <f t="shared" si="88"/>
        <v>0</v>
      </c>
      <c r="AL578" s="170">
        <f>IFERROR(VLOOKUP(B578,[3]rptBudgetaryBudgetCrossOrganiza!$A$11516:$O$12569,13,FALSE),"0")</f>
        <v>0</v>
      </c>
      <c r="AM578" s="170"/>
      <c r="AN578" s="170"/>
      <c r="AO578" s="170"/>
      <c r="AP578" s="170"/>
      <c r="AQ578" s="170">
        <f t="shared" si="86"/>
        <v>0</v>
      </c>
    </row>
    <row r="579" spans="1:43" x14ac:dyDescent="0.2">
      <c r="A579" s="190">
        <v>4</v>
      </c>
      <c r="B579" s="141" t="s">
        <v>788</v>
      </c>
      <c r="C579" s="148" t="str">
        <f t="shared" si="87"/>
        <v>40</v>
      </c>
      <c r="D579" s="148" t="str">
        <f t="shared" si="89"/>
        <v>85</v>
      </c>
      <c r="E579" s="148" t="str">
        <f t="shared" si="90"/>
        <v>690</v>
      </c>
      <c r="F579" s="141" t="str">
        <f t="shared" si="91"/>
        <v>5100.11</v>
      </c>
      <c r="G579" s="141" t="s">
        <v>108</v>
      </c>
      <c r="H579" s="163">
        <v>11220</v>
      </c>
      <c r="I579" s="163">
        <v>11220</v>
      </c>
      <c r="J579" s="163"/>
      <c r="K579" s="163"/>
      <c r="L579" s="163"/>
      <c r="M579" s="163">
        <v>10825.06</v>
      </c>
      <c r="N579" s="139">
        <v>10825.06</v>
      </c>
      <c r="O579" s="139"/>
      <c r="Q579" s="174">
        <v>12160</v>
      </c>
      <c r="R579" s="174">
        <v>12160</v>
      </c>
      <c r="S579" s="174"/>
      <c r="T579" s="174"/>
      <c r="U579" s="174"/>
      <c r="V579" s="174">
        <v>11426.37</v>
      </c>
      <c r="W579" s="140">
        <v>11426.37</v>
      </c>
      <c r="X579" s="140"/>
      <c r="Z579" s="172">
        <v>13990</v>
      </c>
      <c r="AA579" s="172">
        <v>13990</v>
      </c>
      <c r="AB579" s="172"/>
      <c r="AC579" s="172"/>
      <c r="AD579" s="172"/>
      <c r="AE579" s="172">
        <v>12073.33</v>
      </c>
      <c r="AF579" s="172">
        <v>12073.33</v>
      </c>
      <c r="AG579" s="172"/>
      <c r="AI579" s="168">
        <f>IFERROR(VLOOKUP(B579,[2]rptBudgetaryBudgetCrossOrganiza!$A$1:$M$744,4,FALSE),"0")</f>
        <v>13990</v>
      </c>
      <c r="AJ579" s="168">
        <f>IFERROR(VLOOKUP(B579,[2]rptBudgetaryBudgetCrossOrganiza!$A$1:$M$744,6,FALSE),"0")</f>
        <v>13990</v>
      </c>
      <c r="AK579" s="170">
        <f t="shared" si="88"/>
        <v>13990</v>
      </c>
      <c r="AL579" s="170">
        <f>IFERROR(VLOOKUP(B579,[3]rptBudgetaryBudgetCrossOrganiza!$A$11516:$O$12569,13,FALSE),"0")</f>
        <v>2921.21</v>
      </c>
      <c r="AM579" s="170"/>
      <c r="AN579" s="170"/>
      <c r="AO579" s="170"/>
      <c r="AP579" s="170"/>
      <c r="AQ579" s="170">
        <f t="shared" si="86"/>
        <v>-13990</v>
      </c>
    </row>
    <row r="580" spans="1:43" x14ac:dyDescent="0.2">
      <c r="A580" s="190">
        <v>4</v>
      </c>
      <c r="B580" s="141" t="s">
        <v>789</v>
      </c>
      <c r="C580" s="148" t="str">
        <f t="shared" si="87"/>
        <v>40</v>
      </c>
      <c r="D580" s="148" t="str">
        <f t="shared" si="89"/>
        <v>85</v>
      </c>
      <c r="E580" s="148" t="str">
        <f t="shared" si="90"/>
        <v>690</v>
      </c>
      <c r="F580" s="141" t="str">
        <f t="shared" si="91"/>
        <v>5100.12</v>
      </c>
      <c r="G580" s="141" t="s">
        <v>109</v>
      </c>
      <c r="H580" s="163">
        <v>1000</v>
      </c>
      <c r="I580" s="163">
        <v>1000</v>
      </c>
      <c r="J580" s="163"/>
      <c r="K580" s="163"/>
      <c r="L580" s="163"/>
      <c r="M580" s="163">
        <v>240</v>
      </c>
      <c r="N580" s="139">
        <v>240</v>
      </c>
      <c r="O580" s="139"/>
      <c r="Q580" s="174">
        <v>1100</v>
      </c>
      <c r="R580" s="174">
        <v>1100</v>
      </c>
      <c r="S580" s="174"/>
      <c r="T580" s="174"/>
      <c r="U580" s="174"/>
      <c r="V580" s="174">
        <v>0</v>
      </c>
      <c r="W580" s="140">
        <v>0</v>
      </c>
      <c r="X580" s="140"/>
      <c r="Z580" s="172">
        <v>1000</v>
      </c>
      <c r="AA580" s="172">
        <v>1000</v>
      </c>
      <c r="AB580" s="172"/>
      <c r="AC580" s="172"/>
      <c r="AD580" s="172"/>
      <c r="AE580" s="172">
        <v>0</v>
      </c>
      <c r="AF580" s="172">
        <v>0</v>
      </c>
      <c r="AG580" s="172"/>
      <c r="AI580" s="168">
        <f>IFERROR(VLOOKUP(B580,[2]rptBudgetaryBudgetCrossOrganiza!$A$1:$M$744,4,FALSE),"0")</f>
        <v>1000</v>
      </c>
      <c r="AJ580" s="168">
        <f>IFERROR(VLOOKUP(B580,[2]rptBudgetaryBudgetCrossOrganiza!$A$1:$M$744,6,FALSE),"0")</f>
        <v>1000</v>
      </c>
      <c r="AK580" s="170">
        <f t="shared" si="88"/>
        <v>1000</v>
      </c>
      <c r="AL580" s="170">
        <f>IFERROR(VLOOKUP(B580,[3]rptBudgetaryBudgetCrossOrganiza!$A$11516:$O$12569,13,FALSE),"0")</f>
        <v>0</v>
      </c>
      <c r="AM580" s="170"/>
      <c r="AN580" s="170"/>
      <c r="AO580" s="170"/>
      <c r="AP580" s="170"/>
      <c r="AQ580" s="170">
        <f t="shared" si="86"/>
        <v>-1000</v>
      </c>
    </row>
    <row r="581" spans="1:43" x14ac:dyDescent="0.2">
      <c r="A581" s="190">
        <v>4</v>
      </c>
      <c r="B581" s="141" t="s">
        <v>790</v>
      </c>
      <c r="C581" s="148" t="str">
        <f t="shared" si="87"/>
        <v>40</v>
      </c>
      <c r="D581" s="148" t="str">
        <f t="shared" si="89"/>
        <v>85</v>
      </c>
      <c r="E581" s="148" t="str">
        <f t="shared" si="90"/>
        <v>690</v>
      </c>
      <c r="F581" s="141" t="str">
        <f t="shared" si="91"/>
        <v>5100.15</v>
      </c>
      <c r="G581" s="141" t="s">
        <v>112</v>
      </c>
      <c r="H581" s="163">
        <v>625</v>
      </c>
      <c r="I581" s="163">
        <v>625</v>
      </c>
      <c r="J581" s="163"/>
      <c r="K581" s="163"/>
      <c r="L581" s="163"/>
      <c r="M581" s="163">
        <v>600.84</v>
      </c>
      <c r="N581" s="139">
        <v>600.84</v>
      </c>
      <c r="O581" s="139"/>
      <c r="Q581" s="174">
        <v>325</v>
      </c>
      <c r="R581" s="174">
        <v>325</v>
      </c>
      <c r="S581" s="174"/>
      <c r="T581" s="174"/>
      <c r="U581" s="174"/>
      <c r="V581" s="174">
        <v>540</v>
      </c>
      <c r="W581" s="140">
        <v>540</v>
      </c>
      <c r="X581" s="140"/>
      <c r="Z581" s="172">
        <v>540</v>
      </c>
      <c r="AA581" s="172">
        <v>540</v>
      </c>
      <c r="AB581" s="172"/>
      <c r="AC581" s="172"/>
      <c r="AD581" s="172"/>
      <c r="AE581" s="172">
        <v>540</v>
      </c>
      <c r="AF581" s="172">
        <v>540</v>
      </c>
      <c r="AG581" s="172"/>
      <c r="AI581" s="168">
        <f>IFERROR(VLOOKUP(B581,[2]rptBudgetaryBudgetCrossOrganiza!$A$1:$M$744,4,FALSE),"0")</f>
        <v>540</v>
      </c>
      <c r="AJ581" s="168">
        <f>IFERROR(VLOOKUP(B581,[2]rptBudgetaryBudgetCrossOrganiza!$A$1:$M$744,6,FALSE),"0")</f>
        <v>540</v>
      </c>
      <c r="AK581" s="170">
        <f t="shared" si="88"/>
        <v>540</v>
      </c>
      <c r="AL581" s="170">
        <f>IFERROR(VLOOKUP(B581,[3]rptBudgetaryBudgetCrossOrganiza!$A$11516:$O$12569,13,FALSE),"0")</f>
        <v>135</v>
      </c>
      <c r="AM581" s="170"/>
      <c r="AN581" s="170"/>
      <c r="AO581" s="170"/>
      <c r="AP581" s="170"/>
      <c r="AQ581" s="170">
        <f t="shared" si="86"/>
        <v>-540</v>
      </c>
    </row>
    <row r="582" spans="1:43" x14ac:dyDescent="0.2">
      <c r="A582" s="190">
        <v>4</v>
      </c>
      <c r="B582" s="141" t="s">
        <v>791</v>
      </c>
      <c r="C582" s="148" t="str">
        <f t="shared" si="87"/>
        <v>40</v>
      </c>
      <c r="D582" s="148" t="str">
        <f t="shared" si="89"/>
        <v>85</v>
      </c>
      <c r="E582" s="148" t="str">
        <f t="shared" si="90"/>
        <v>690</v>
      </c>
      <c r="F582" s="141" t="str">
        <f t="shared" si="91"/>
        <v>5100.17</v>
      </c>
      <c r="G582" s="141" t="s">
        <v>897</v>
      </c>
      <c r="H582" s="163">
        <v>0</v>
      </c>
      <c r="I582" s="163">
        <v>0</v>
      </c>
      <c r="J582" s="163"/>
      <c r="K582" s="163"/>
      <c r="L582" s="163"/>
      <c r="M582" s="163">
        <v>0</v>
      </c>
      <c r="N582" s="139">
        <v>0</v>
      </c>
      <c r="O582" s="139"/>
      <c r="Q582" s="174">
        <v>0</v>
      </c>
      <c r="R582" s="174">
        <v>0</v>
      </c>
      <c r="S582" s="174"/>
      <c r="T582" s="174"/>
      <c r="U582" s="174"/>
      <c r="V582" s="174">
        <v>0</v>
      </c>
      <c r="W582" s="140">
        <v>0</v>
      </c>
      <c r="X582" s="140"/>
      <c r="Z582" s="172">
        <v>0</v>
      </c>
      <c r="AA582" s="172">
        <v>0</v>
      </c>
      <c r="AB582" s="172"/>
      <c r="AC582" s="172"/>
      <c r="AD582" s="172"/>
      <c r="AE582" s="172">
        <v>0</v>
      </c>
      <c r="AF582" s="172">
        <v>0</v>
      </c>
      <c r="AG582" s="172"/>
      <c r="AI582" s="168">
        <f>IFERROR(VLOOKUP(B582,[2]rptBudgetaryBudgetCrossOrganiza!$A$1:$M$744,4,FALSE),"0")</f>
        <v>0</v>
      </c>
      <c r="AJ582" s="168">
        <f>IFERROR(VLOOKUP(B582,[2]rptBudgetaryBudgetCrossOrganiza!$A$1:$M$744,6,FALSE),"0")</f>
        <v>0</v>
      </c>
      <c r="AK582" s="170">
        <f t="shared" si="88"/>
        <v>0</v>
      </c>
      <c r="AL582" s="170">
        <f>IFERROR(VLOOKUP(B582,[3]rptBudgetaryBudgetCrossOrganiza!$A$11516:$O$12569,13,FALSE),"0")</f>
        <v>0</v>
      </c>
      <c r="AM582" s="170"/>
      <c r="AN582" s="170"/>
      <c r="AO582" s="170"/>
      <c r="AP582" s="170"/>
      <c r="AQ582" s="170">
        <f t="shared" si="86"/>
        <v>0</v>
      </c>
    </row>
    <row r="583" spans="1:43" x14ac:dyDescent="0.2">
      <c r="A583" s="141">
        <v>5</v>
      </c>
      <c r="B583" s="141" t="s">
        <v>792</v>
      </c>
      <c r="C583" s="148" t="str">
        <f t="shared" si="87"/>
        <v>40</v>
      </c>
      <c r="D583" s="148" t="str">
        <f t="shared" si="89"/>
        <v>85</v>
      </c>
      <c r="E583" s="148" t="str">
        <f t="shared" si="90"/>
        <v>690</v>
      </c>
      <c r="F583" s="141" t="str">
        <f t="shared" si="91"/>
        <v>6000.09</v>
      </c>
      <c r="G583" s="141" t="s">
        <v>183</v>
      </c>
      <c r="H583" s="163">
        <v>3000</v>
      </c>
      <c r="I583" s="163">
        <v>3000</v>
      </c>
      <c r="J583" s="163"/>
      <c r="K583" s="163"/>
      <c r="L583" s="163"/>
      <c r="M583" s="163">
        <v>2199.5300000000002</v>
      </c>
      <c r="N583" s="139">
        <v>2199.5300000000002</v>
      </c>
      <c r="O583" s="139"/>
      <c r="Q583" s="174">
        <v>3000</v>
      </c>
      <c r="R583" s="174">
        <v>3000</v>
      </c>
      <c r="S583" s="174"/>
      <c r="T583" s="174"/>
      <c r="U583" s="174"/>
      <c r="V583" s="174">
        <v>1971.68</v>
      </c>
      <c r="W583" s="140">
        <v>1971.68</v>
      </c>
      <c r="X583" s="140"/>
      <c r="Z583" s="172">
        <v>3000</v>
      </c>
      <c r="AA583" s="172">
        <v>3000</v>
      </c>
      <c r="AB583" s="172"/>
      <c r="AC583" s="172"/>
      <c r="AD583" s="172"/>
      <c r="AE583" s="172">
        <v>2830.65</v>
      </c>
      <c r="AF583" s="172">
        <v>2830.65</v>
      </c>
      <c r="AG583" s="172"/>
      <c r="AI583" s="168">
        <f>IFERROR(VLOOKUP(B583,[2]rptBudgetaryBudgetCrossOrganiza!$A$1:$M$744,4,FALSE),"0")</f>
        <v>3000</v>
      </c>
      <c r="AJ583" s="168">
        <f>IFERROR(VLOOKUP(B583,[2]rptBudgetaryBudgetCrossOrganiza!$A$1:$M$744,6,FALSE),"0")</f>
        <v>3000</v>
      </c>
      <c r="AK583" s="170">
        <v>3000</v>
      </c>
      <c r="AL583" s="170">
        <f>IFERROR(VLOOKUP(B583,[3]rptBudgetaryBudgetCrossOrganiza!$A$11516:$O$12569,13,FALSE),"0")</f>
        <v>544.91</v>
      </c>
      <c r="AM583" s="170"/>
      <c r="AN583" s="170"/>
      <c r="AO583" s="170"/>
      <c r="AP583" s="170"/>
      <c r="AQ583" s="170">
        <f t="shared" si="86"/>
        <v>-3000</v>
      </c>
    </row>
    <row r="584" spans="1:43" x14ac:dyDescent="0.2">
      <c r="A584" s="141">
        <v>6</v>
      </c>
      <c r="B584" s="141" t="s">
        <v>793</v>
      </c>
      <c r="C584" s="148" t="str">
        <f t="shared" si="87"/>
        <v>40</v>
      </c>
      <c r="D584" s="148" t="str">
        <f t="shared" si="89"/>
        <v>85</v>
      </c>
      <c r="E584" s="148" t="str">
        <f t="shared" si="90"/>
        <v>690</v>
      </c>
      <c r="F584" s="141" t="str">
        <f t="shared" si="91"/>
        <v>6200.02</v>
      </c>
      <c r="G584" s="141" t="s">
        <v>116</v>
      </c>
      <c r="H584" s="163">
        <v>7000</v>
      </c>
      <c r="I584" s="163">
        <v>23787</v>
      </c>
      <c r="J584" s="163"/>
      <c r="K584" s="163"/>
      <c r="L584" s="163"/>
      <c r="M584" s="163">
        <v>14840.98</v>
      </c>
      <c r="N584" s="139">
        <v>14840.98</v>
      </c>
      <c r="O584" s="139"/>
      <c r="Q584" s="174">
        <v>10000</v>
      </c>
      <c r="R584" s="174">
        <v>9019</v>
      </c>
      <c r="S584" s="174"/>
      <c r="T584" s="174"/>
      <c r="U584" s="174"/>
      <c r="V584" s="174">
        <v>8181.61</v>
      </c>
      <c r="W584" s="140">
        <v>8181.61</v>
      </c>
      <c r="X584" s="140"/>
      <c r="Z584" s="172">
        <v>10000</v>
      </c>
      <c r="AA584" s="172">
        <v>19145</v>
      </c>
      <c r="AB584" s="172"/>
      <c r="AC584" s="172"/>
      <c r="AD584" s="172"/>
      <c r="AE584" s="172">
        <v>15407.9</v>
      </c>
      <c r="AF584" s="172">
        <v>15407.9</v>
      </c>
      <c r="AG584" s="172"/>
      <c r="AI584" s="168">
        <f>IFERROR(VLOOKUP(B584,[2]rptBudgetaryBudgetCrossOrganiza!$A$1:$M$744,4,FALSE),"0")</f>
        <v>10000</v>
      </c>
      <c r="AJ584" s="168">
        <f>IFERROR(VLOOKUP(B584,[2]rptBudgetaryBudgetCrossOrganiza!$A$1:$M$744,6,FALSE),"0")</f>
        <v>10000</v>
      </c>
      <c r="AK584" s="170">
        <v>10000</v>
      </c>
      <c r="AL584" s="170">
        <f>IFERROR(VLOOKUP(B584,[3]rptBudgetaryBudgetCrossOrganiza!$A$11516:$O$12569,13,FALSE),"0")</f>
        <v>1414.09</v>
      </c>
      <c r="AM584" s="170"/>
      <c r="AN584" s="170"/>
      <c r="AO584" s="170"/>
      <c r="AP584" s="170"/>
      <c r="AQ584" s="170">
        <f t="shared" si="86"/>
        <v>-10000</v>
      </c>
    </row>
    <row r="585" spans="1:43" x14ac:dyDescent="0.2">
      <c r="A585" s="141">
        <v>6</v>
      </c>
      <c r="B585" s="141" t="s">
        <v>794</v>
      </c>
      <c r="C585" s="148" t="str">
        <f t="shared" si="87"/>
        <v>40</v>
      </c>
      <c r="D585" s="148" t="str">
        <f t="shared" si="89"/>
        <v>85</v>
      </c>
      <c r="E585" s="148" t="str">
        <f t="shared" si="90"/>
        <v>690</v>
      </c>
      <c r="F585" s="141" t="str">
        <f t="shared" si="91"/>
        <v>6200.05</v>
      </c>
      <c r="G585" s="141" t="s">
        <v>118</v>
      </c>
      <c r="H585" s="163">
        <v>20790</v>
      </c>
      <c r="I585" s="163">
        <v>20790</v>
      </c>
      <c r="J585" s="163"/>
      <c r="K585" s="163"/>
      <c r="L585" s="163"/>
      <c r="M585" s="163">
        <v>24667.42</v>
      </c>
      <c r="N585" s="139">
        <v>24667.42</v>
      </c>
      <c r="O585" s="139"/>
      <c r="Q585" s="174">
        <v>27000</v>
      </c>
      <c r="R585" s="174">
        <v>24000</v>
      </c>
      <c r="S585" s="174"/>
      <c r="T585" s="174"/>
      <c r="U585" s="174"/>
      <c r="V585" s="174">
        <v>21509.98</v>
      </c>
      <c r="W585" s="140">
        <v>21509.98</v>
      </c>
      <c r="X585" s="140"/>
      <c r="Z585" s="172">
        <v>27000</v>
      </c>
      <c r="AA585" s="172">
        <v>27000</v>
      </c>
      <c r="AB585" s="172"/>
      <c r="AC585" s="172"/>
      <c r="AD585" s="172"/>
      <c r="AE585" s="172">
        <v>19986.72</v>
      </c>
      <c r="AF585" s="172">
        <v>19986.72</v>
      </c>
      <c r="AG585" s="172"/>
      <c r="AI585" s="168">
        <f>IFERROR(VLOOKUP(B585,[2]rptBudgetaryBudgetCrossOrganiza!$A$1:$M$744,4,FALSE),"0")</f>
        <v>27000</v>
      </c>
      <c r="AJ585" s="168">
        <f>IFERROR(VLOOKUP(B585,[2]rptBudgetaryBudgetCrossOrganiza!$A$1:$M$744,6,FALSE),"0")</f>
        <v>27000</v>
      </c>
      <c r="AK585" s="170">
        <v>27000</v>
      </c>
      <c r="AL585" s="170">
        <f>IFERROR(VLOOKUP(B585,[3]rptBudgetaryBudgetCrossOrganiza!$A$11516:$O$12569,13,FALSE),"0")</f>
        <v>0</v>
      </c>
      <c r="AM585" s="170"/>
      <c r="AN585" s="170"/>
      <c r="AO585" s="170"/>
      <c r="AP585" s="170"/>
      <c r="AQ585" s="170">
        <f t="shared" si="86"/>
        <v>-27000</v>
      </c>
    </row>
    <row r="586" spans="1:43" x14ac:dyDescent="0.2">
      <c r="A586" s="141">
        <v>6</v>
      </c>
      <c r="B586" s="141" t="s">
        <v>795</v>
      </c>
      <c r="C586" s="148" t="str">
        <f t="shared" si="87"/>
        <v>40</v>
      </c>
      <c r="D586" s="148" t="str">
        <f t="shared" si="89"/>
        <v>85</v>
      </c>
      <c r="E586" s="148" t="str">
        <f t="shared" si="90"/>
        <v>690</v>
      </c>
      <c r="F586" s="141" t="str">
        <f t="shared" si="91"/>
        <v>6200.12</v>
      </c>
      <c r="G586" s="141" t="s">
        <v>185</v>
      </c>
      <c r="H586" s="163">
        <v>2700</v>
      </c>
      <c r="I586" s="163">
        <v>2700</v>
      </c>
      <c r="J586" s="163"/>
      <c r="K586" s="163"/>
      <c r="L586" s="163"/>
      <c r="M586" s="163">
        <v>2431.4699999999998</v>
      </c>
      <c r="N586" s="139">
        <v>2431.4699999999998</v>
      </c>
      <c r="O586" s="139"/>
      <c r="Q586" s="174">
        <v>2000</v>
      </c>
      <c r="R586" s="174">
        <v>5000</v>
      </c>
      <c r="S586" s="174"/>
      <c r="T586" s="174"/>
      <c r="U586" s="174"/>
      <c r="V586" s="174">
        <v>4186.12</v>
      </c>
      <c r="W586" s="140">
        <v>4186.12</v>
      </c>
      <c r="X586" s="140"/>
      <c r="Z586" s="172">
        <v>5000</v>
      </c>
      <c r="AA586" s="172">
        <v>5000</v>
      </c>
      <c r="AB586" s="172"/>
      <c r="AC586" s="172"/>
      <c r="AD586" s="172"/>
      <c r="AE586" s="172">
        <v>1416.81</v>
      </c>
      <c r="AF586" s="172">
        <v>1416.81</v>
      </c>
      <c r="AG586" s="172"/>
      <c r="AI586" s="168">
        <f>IFERROR(VLOOKUP(B586,[2]rptBudgetaryBudgetCrossOrganiza!$A$1:$M$744,4,FALSE),"0")</f>
        <v>5000</v>
      </c>
      <c r="AJ586" s="168">
        <f>IFERROR(VLOOKUP(B586,[2]rptBudgetaryBudgetCrossOrganiza!$A$1:$M$744,6,FALSE),"0")</f>
        <v>5000</v>
      </c>
      <c r="AK586" s="170">
        <v>5000</v>
      </c>
      <c r="AL586" s="170">
        <f>IFERROR(VLOOKUP(B586,[3]rptBudgetaryBudgetCrossOrganiza!$A$11516:$O$12569,13,FALSE),"0")</f>
        <v>131.47999999999999</v>
      </c>
      <c r="AM586" s="170"/>
      <c r="AN586" s="170"/>
      <c r="AO586" s="170"/>
      <c r="AP586" s="170"/>
      <c r="AQ586" s="170">
        <f t="shared" si="86"/>
        <v>-5000</v>
      </c>
    </row>
    <row r="587" spans="1:43" x14ac:dyDescent="0.2">
      <c r="A587" s="141">
        <v>6</v>
      </c>
      <c r="B587" s="141" t="s">
        <v>796</v>
      </c>
      <c r="C587" s="148" t="str">
        <f t="shared" si="87"/>
        <v>40</v>
      </c>
      <c r="D587" s="148" t="str">
        <f t="shared" si="89"/>
        <v>85</v>
      </c>
      <c r="E587" s="148" t="str">
        <f t="shared" si="90"/>
        <v>690</v>
      </c>
      <c r="F587" s="141" t="str">
        <f t="shared" si="91"/>
        <v>6280.14</v>
      </c>
      <c r="G587" s="141" t="s">
        <v>186</v>
      </c>
      <c r="H587" s="163">
        <v>2500</v>
      </c>
      <c r="I587" s="163">
        <v>2500</v>
      </c>
      <c r="J587" s="163"/>
      <c r="K587" s="163"/>
      <c r="L587" s="163"/>
      <c r="M587" s="163">
        <v>2231.2800000000002</v>
      </c>
      <c r="N587" s="139">
        <v>2231.2800000000002</v>
      </c>
      <c r="O587" s="139"/>
      <c r="Q587" s="174">
        <v>3000</v>
      </c>
      <c r="R587" s="174">
        <v>3000</v>
      </c>
      <c r="S587" s="174"/>
      <c r="T587" s="174"/>
      <c r="U587" s="174"/>
      <c r="V587" s="174">
        <v>1831.42</v>
      </c>
      <c r="W587" s="140">
        <v>1831.42</v>
      </c>
      <c r="X587" s="140"/>
      <c r="Z587" s="172">
        <v>3000</v>
      </c>
      <c r="AA587" s="172">
        <v>3000</v>
      </c>
      <c r="AB587" s="172"/>
      <c r="AC587" s="172"/>
      <c r="AD587" s="172"/>
      <c r="AE587" s="172">
        <v>3494.07</v>
      </c>
      <c r="AF587" s="172">
        <v>3494.07</v>
      </c>
      <c r="AG587" s="172"/>
      <c r="AI587" s="168">
        <f>IFERROR(VLOOKUP(B587,[2]rptBudgetaryBudgetCrossOrganiza!$A$1:$M$744,4,FALSE),"0")</f>
        <v>3000</v>
      </c>
      <c r="AJ587" s="168">
        <f>IFERROR(VLOOKUP(B587,[2]rptBudgetaryBudgetCrossOrganiza!$A$1:$M$744,6,FALSE),"0")</f>
        <v>3000</v>
      </c>
      <c r="AK587" s="170">
        <v>3000</v>
      </c>
      <c r="AL587" s="170">
        <f>IFERROR(VLOOKUP(B587,[3]rptBudgetaryBudgetCrossOrganiza!$A$11516:$O$12569,13,FALSE),"0")</f>
        <v>1485.81</v>
      </c>
      <c r="AM587" s="170"/>
      <c r="AN587" s="170"/>
      <c r="AO587" s="170"/>
      <c r="AP587" s="170"/>
      <c r="AQ587" s="170">
        <f t="shared" si="86"/>
        <v>-3000</v>
      </c>
    </row>
    <row r="588" spans="1:43" x14ac:dyDescent="0.2">
      <c r="A588" s="141">
        <v>6</v>
      </c>
      <c r="B588" s="141" t="s">
        <v>797</v>
      </c>
      <c r="C588" s="148" t="str">
        <f t="shared" si="87"/>
        <v>40</v>
      </c>
      <c r="D588" s="148" t="str">
        <f t="shared" si="89"/>
        <v>85</v>
      </c>
      <c r="E588" s="148" t="str">
        <f t="shared" si="90"/>
        <v>690</v>
      </c>
      <c r="F588" s="141" t="str">
        <f t="shared" si="91"/>
        <v>6280.30</v>
      </c>
      <c r="G588" s="141" t="s">
        <v>939</v>
      </c>
      <c r="H588" s="163">
        <v>6000</v>
      </c>
      <c r="I588" s="163">
        <v>7364</v>
      </c>
      <c r="J588" s="163"/>
      <c r="K588" s="163"/>
      <c r="L588" s="163"/>
      <c r="M588" s="163">
        <v>14971.41</v>
      </c>
      <c r="N588" s="139">
        <v>14971.41</v>
      </c>
      <c r="O588" s="139"/>
      <c r="Q588" s="174">
        <v>23000</v>
      </c>
      <c r="R588" s="174">
        <v>23000</v>
      </c>
      <c r="S588" s="174"/>
      <c r="T588" s="174"/>
      <c r="U588" s="174"/>
      <c r="V588" s="174">
        <v>24112.57</v>
      </c>
      <c r="W588" s="140">
        <v>24112.57</v>
      </c>
      <c r="X588" s="140"/>
      <c r="Z588" s="172">
        <v>20000</v>
      </c>
      <c r="AA588" s="172">
        <v>20000</v>
      </c>
      <c r="AB588" s="172"/>
      <c r="AC588" s="172"/>
      <c r="AD588" s="172"/>
      <c r="AE588" s="172">
        <v>19941.419999999998</v>
      </c>
      <c r="AF588" s="172">
        <v>19941.419999999998</v>
      </c>
      <c r="AG588" s="172"/>
      <c r="AI588" s="168">
        <f>IFERROR(VLOOKUP(B588,[2]rptBudgetaryBudgetCrossOrganiza!$A$1:$M$744,4,FALSE),"0")</f>
        <v>20000</v>
      </c>
      <c r="AJ588" s="168">
        <f>IFERROR(VLOOKUP(B588,[2]rptBudgetaryBudgetCrossOrganiza!$A$1:$M$744,6,FALSE),"0")</f>
        <v>20000</v>
      </c>
      <c r="AK588" s="170">
        <v>20000</v>
      </c>
      <c r="AL588" s="170">
        <f>IFERROR(VLOOKUP(B588,[3]rptBudgetaryBudgetCrossOrganiza!$A$11516:$O$12569,13,FALSE),"0")</f>
        <v>1130.73</v>
      </c>
      <c r="AM588" s="170"/>
      <c r="AN588" s="170"/>
      <c r="AO588" s="170"/>
      <c r="AP588" s="170"/>
      <c r="AQ588" s="170">
        <f t="shared" si="86"/>
        <v>-20000</v>
      </c>
    </row>
    <row r="589" spans="1:43" x14ac:dyDescent="0.2">
      <c r="A589" s="141">
        <v>6</v>
      </c>
      <c r="B589" s="141" t="s">
        <v>798</v>
      </c>
      <c r="C589" s="148" t="str">
        <f t="shared" si="87"/>
        <v>40</v>
      </c>
      <c r="D589" s="148" t="str">
        <f t="shared" si="89"/>
        <v>85</v>
      </c>
      <c r="E589" s="148" t="str">
        <f t="shared" si="90"/>
        <v>690</v>
      </c>
      <c r="F589" s="141" t="str">
        <f t="shared" si="91"/>
        <v>6280.32</v>
      </c>
      <c r="G589" s="141" t="s">
        <v>941</v>
      </c>
      <c r="H589" s="163">
        <v>50000</v>
      </c>
      <c r="I589" s="163">
        <v>54626</v>
      </c>
      <c r="J589" s="163"/>
      <c r="K589" s="163"/>
      <c r="L589" s="163"/>
      <c r="M589" s="163">
        <v>68431.710000000006</v>
      </c>
      <c r="N589" s="139">
        <v>68431.710000000006</v>
      </c>
      <c r="O589" s="139"/>
      <c r="Q589" s="174">
        <v>90000</v>
      </c>
      <c r="R589" s="174">
        <v>90000</v>
      </c>
      <c r="S589" s="174"/>
      <c r="T589" s="174"/>
      <c r="U589" s="174"/>
      <c r="V589" s="174">
        <v>68750.14</v>
      </c>
      <c r="W589" s="140">
        <v>68750.14</v>
      </c>
      <c r="X589" s="140"/>
      <c r="Z589" s="172">
        <v>75000</v>
      </c>
      <c r="AA589" s="172">
        <v>71321</v>
      </c>
      <c r="AB589" s="172"/>
      <c r="AC589" s="172"/>
      <c r="AD589" s="172"/>
      <c r="AE589" s="172">
        <v>71830.899999999994</v>
      </c>
      <c r="AF589" s="172">
        <v>71830.899999999994</v>
      </c>
      <c r="AG589" s="172"/>
      <c r="AI589" s="168">
        <f>IFERROR(VLOOKUP(B589,[2]rptBudgetaryBudgetCrossOrganiza!$A$1:$M$744,4,FALSE),"0")</f>
        <v>75000</v>
      </c>
      <c r="AJ589" s="168">
        <f>IFERROR(VLOOKUP(B589,[2]rptBudgetaryBudgetCrossOrganiza!$A$1:$M$744,6,FALSE),"0")</f>
        <v>78679</v>
      </c>
      <c r="AK589" s="170">
        <v>78679</v>
      </c>
      <c r="AL589" s="170">
        <f>IFERROR(VLOOKUP(B589,[3]rptBudgetaryBudgetCrossOrganiza!$A$11516:$O$12569,13,FALSE),"0")</f>
        <v>11706.2</v>
      </c>
      <c r="AM589" s="170"/>
      <c r="AN589" s="170"/>
      <c r="AO589" s="170"/>
      <c r="AP589" s="170"/>
      <c r="AQ589" s="170">
        <f t="shared" ref="AQ589:AQ640" si="92">AP589-AJ589</f>
        <v>-78679</v>
      </c>
    </row>
    <row r="590" spans="1:43" x14ac:dyDescent="0.2">
      <c r="A590" s="141">
        <v>6</v>
      </c>
      <c r="B590" s="141" t="s">
        <v>799</v>
      </c>
      <c r="C590" s="148" t="str">
        <f t="shared" si="87"/>
        <v>40</v>
      </c>
      <c r="D590" s="148" t="str">
        <f t="shared" si="89"/>
        <v>85</v>
      </c>
      <c r="E590" s="148" t="str">
        <f t="shared" si="90"/>
        <v>690</v>
      </c>
      <c r="F590" s="141" t="str">
        <f t="shared" si="91"/>
        <v>6280.33</v>
      </c>
      <c r="G590" s="141" t="s">
        <v>942</v>
      </c>
      <c r="H590" s="163">
        <v>30000</v>
      </c>
      <c r="I590" s="163">
        <v>30000</v>
      </c>
      <c r="J590" s="163"/>
      <c r="K590" s="163"/>
      <c r="L590" s="163"/>
      <c r="M590" s="163">
        <v>10330.93</v>
      </c>
      <c r="N590" s="139">
        <v>10330.93</v>
      </c>
      <c r="O590" s="139"/>
      <c r="Q590" s="174">
        <v>30000</v>
      </c>
      <c r="R590" s="174">
        <v>30000</v>
      </c>
      <c r="S590" s="174"/>
      <c r="T590" s="174"/>
      <c r="U590" s="174"/>
      <c r="V590" s="174">
        <v>21822.77</v>
      </c>
      <c r="W590" s="140">
        <v>21822.77</v>
      </c>
      <c r="X590" s="140"/>
      <c r="Z590" s="172">
        <v>25000</v>
      </c>
      <c r="AA590" s="172">
        <v>25000</v>
      </c>
      <c r="AB590" s="172"/>
      <c r="AC590" s="172"/>
      <c r="AD590" s="172"/>
      <c r="AE590" s="172">
        <v>55498.54</v>
      </c>
      <c r="AF590" s="172">
        <v>55498.54</v>
      </c>
      <c r="AG590" s="172"/>
      <c r="AI590" s="168">
        <f>IFERROR(VLOOKUP(B590,[2]rptBudgetaryBudgetCrossOrganiza!$A$1:$M$744,4,FALSE),"0")</f>
        <v>25000</v>
      </c>
      <c r="AJ590" s="168">
        <f>IFERROR(VLOOKUP(B590,[2]rptBudgetaryBudgetCrossOrganiza!$A$1:$M$744,6,FALSE),"0")</f>
        <v>25000</v>
      </c>
      <c r="AK590" s="170">
        <v>25000</v>
      </c>
      <c r="AL590" s="170">
        <f>IFERROR(VLOOKUP(B590,[3]rptBudgetaryBudgetCrossOrganiza!$A$11516:$O$12569,13,FALSE),"0")</f>
        <v>0</v>
      </c>
      <c r="AM590" s="170"/>
      <c r="AN590" s="170"/>
      <c r="AO590" s="170"/>
      <c r="AP590" s="170"/>
      <c r="AQ590" s="170">
        <f t="shared" si="92"/>
        <v>-25000</v>
      </c>
    </row>
    <row r="591" spans="1:43" x14ac:dyDescent="0.2">
      <c r="A591" s="141">
        <v>6</v>
      </c>
      <c r="B591" s="141" t="s">
        <v>800</v>
      </c>
      <c r="C591" s="148" t="str">
        <f t="shared" si="87"/>
        <v>40</v>
      </c>
      <c r="D591" s="148" t="str">
        <f t="shared" si="89"/>
        <v>85</v>
      </c>
      <c r="E591" s="148" t="str">
        <f t="shared" si="90"/>
        <v>690</v>
      </c>
      <c r="F591" s="141" t="str">
        <f t="shared" si="91"/>
        <v>6300.01</v>
      </c>
      <c r="G591" s="141" t="s">
        <v>158</v>
      </c>
      <c r="H591" s="163">
        <v>1000</v>
      </c>
      <c r="I591" s="163">
        <v>1000</v>
      </c>
      <c r="J591" s="163"/>
      <c r="K591" s="163"/>
      <c r="L591" s="163"/>
      <c r="M591" s="163">
        <v>766.55</v>
      </c>
      <c r="N591" s="139">
        <v>766.55</v>
      </c>
      <c r="O591" s="139"/>
      <c r="Q591" s="174">
        <v>1000</v>
      </c>
      <c r="R591" s="174">
        <v>1000</v>
      </c>
      <c r="S591" s="174"/>
      <c r="T591" s="174"/>
      <c r="U591" s="174"/>
      <c r="V591" s="174">
        <v>460</v>
      </c>
      <c r="W591" s="140">
        <v>460</v>
      </c>
      <c r="X591" s="140"/>
      <c r="Z591" s="172">
        <v>1000</v>
      </c>
      <c r="AA591" s="172">
        <v>1000</v>
      </c>
      <c r="AB591" s="172"/>
      <c r="AC591" s="172"/>
      <c r="AD591" s="172"/>
      <c r="AE591" s="172">
        <v>4364.74</v>
      </c>
      <c r="AF591" s="172">
        <v>4364.74</v>
      </c>
      <c r="AG591" s="172"/>
      <c r="AI591" s="168">
        <f>IFERROR(VLOOKUP(B591,[2]rptBudgetaryBudgetCrossOrganiza!$A$1:$M$744,4,FALSE),"0")</f>
        <v>1000</v>
      </c>
      <c r="AJ591" s="168">
        <f>IFERROR(VLOOKUP(B591,[2]rptBudgetaryBudgetCrossOrganiza!$A$1:$M$744,6,FALSE),"0")</f>
        <v>1000</v>
      </c>
      <c r="AK591" s="170">
        <v>1000</v>
      </c>
      <c r="AL591" s="170">
        <f>IFERROR(VLOOKUP(B591,[3]rptBudgetaryBudgetCrossOrganiza!$A$11516:$O$12569,13,FALSE),"0")</f>
        <v>1900.15</v>
      </c>
      <c r="AM591" s="170"/>
      <c r="AN591" s="170"/>
      <c r="AO591" s="170"/>
      <c r="AP591" s="170"/>
      <c r="AQ591" s="170">
        <f t="shared" si="92"/>
        <v>-1000</v>
      </c>
    </row>
    <row r="592" spans="1:43" x14ac:dyDescent="0.2">
      <c r="A592" s="141">
        <v>6</v>
      </c>
      <c r="B592" s="141" t="s">
        <v>801</v>
      </c>
      <c r="C592" s="148" t="str">
        <f t="shared" si="87"/>
        <v>40</v>
      </c>
      <c r="D592" s="148" t="str">
        <f t="shared" si="89"/>
        <v>85</v>
      </c>
      <c r="E592" s="148" t="str">
        <f t="shared" si="90"/>
        <v>690</v>
      </c>
      <c r="F592" s="141" t="str">
        <f t="shared" si="91"/>
        <v>6350.03</v>
      </c>
      <c r="G592" s="141" t="s">
        <v>161</v>
      </c>
      <c r="H592" s="163">
        <v>0</v>
      </c>
      <c r="I592" s="163">
        <v>0</v>
      </c>
      <c r="J592" s="163"/>
      <c r="K592" s="163"/>
      <c r="L592" s="163"/>
      <c r="M592" s="163">
        <v>0</v>
      </c>
      <c r="N592" s="139">
        <v>0</v>
      </c>
      <c r="O592" s="139"/>
      <c r="Q592" s="174">
        <v>0</v>
      </c>
      <c r="R592" s="174">
        <v>0</v>
      </c>
      <c r="S592" s="174"/>
      <c r="T592" s="174"/>
      <c r="U592" s="174"/>
      <c r="V592" s="174">
        <v>0</v>
      </c>
      <c r="W592" s="140">
        <v>0</v>
      </c>
      <c r="X592" s="140"/>
      <c r="Z592" s="172">
        <v>15000</v>
      </c>
      <c r="AA592" s="172">
        <v>15000</v>
      </c>
      <c r="AB592" s="172"/>
      <c r="AC592" s="172"/>
      <c r="AD592" s="172"/>
      <c r="AE592" s="172">
        <v>0</v>
      </c>
      <c r="AF592" s="172">
        <v>0</v>
      </c>
      <c r="AG592" s="172"/>
      <c r="AI592" s="168">
        <f>IFERROR(VLOOKUP(B592,[2]rptBudgetaryBudgetCrossOrganiza!$A$1:$M$744,4,FALSE),"0")</f>
        <v>15000</v>
      </c>
      <c r="AJ592" s="168">
        <f>IFERROR(VLOOKUP(B592,[2]rptBudgetaryBudgetCrossOrganiza!$A$1:$M$744,6,FALSE),"0")</f>
        <v>15000</v>
      </c>
      <c r="AK592" s="170">
        <v>15000</v>
      </c>
      <c r="AL592" s="170">
        <f>IFERROR(VLOOKUP(B592,[3]rptBudgetaryBudgetCrossOrganiza!$A$11516:$O$12569,13,FALSE),"0")</f>
        <v>0</v>
      </c>
      <c r="AM592" s="170"/>
      <c r="AN592" s="170"/>
      <c r="AO592" s="170"/>
      <c r="AP592" s="170"/>
      <c r="AQ592" s="170">
        <f t="shared" si="92"/>
        <v>-15000</v>
      </c>
    </row>
    <row r="593" spans="1:43" x14ac:dyDescent="0.2">
      <c r="A593" s="141">
        <v>9</v>
      </c>
      <c r="B593" s="141" t="s">
        <v>802</v>
      </c>
      <c r="C593" s="148" t="str">
        <f t="shared" si="87"/>
        <v>40</v>
      </c>
      <c r="D593" s="148" t="str">
        <f t="shared" si="89"/>
        <v>85</v>
      </c>
      <c r="E593" s="148" t="str">
        <f t="shared" si="90"/>
        <v>690</v>
      </c>
      <c r="F593" s="141" t="str">
        <f t="shared" si="91"/>
        <v>6400.02</v>
      </c>
      <c r="G593" s="141" t="s">
        <v>119</v>
      </c>
      <c r="H593" s="163">
        <v>25000</v>
      </c>
      <c r="I593" s="163">
        <v>25000</v>
      </c>
      <c r="J593" s="163"/>
      <c r="K593" s="163"/>
      <c r="L593" s="163"/>
      <c r="M593" s="163">
        <v>9495.1299999999992</v>
      </c>
      <c r="N593" s="139">
        <v>9495.1299999999992</v>
      </c>
      <c r="O593" s="139"/>
      <c r="Q593" s="174">
        <v>25000</v>
      </c>
      <c r="R593" s="174">
        <v>25000</v>
      </c>
      <c r="S593" s="174"/>
      <c r="T593" s="174"/>
      <c r="U593" s="174"/>
      <c r="V593" s="174">
        <v>2457.7399999999998</v>
      </c>
      <c r="W593" s="140">
        <v>2457.7399999999998</v>
      </c>
      <c r="X593" s="140"/>
      <c r="Z593" s="172">
        <v>15000</v>
      </c>
      <c r="AA593" s="172">
        <v>30000</v>
      </c>
      <c r="AB593" s="172"/>
      <c r="AC593" s="172"/>
      <c r="AD593" s="172"/>
      <c r="AE593" s="172">
        <v>23718.16</v>
      </c>
      <c r="AF593" s="172">
        <v>23718.16</v>
      </c>
      <c r="AG593" s="172"/>
      <c r="AI593" s="168">
        <f>IFERROR(VLOOKUP(B593,[2]rptBudgetaryBudgetCrossOrganiza!$A$1:$M$744,4,FALSE),"0")</f>
        <v>15000</v>
      </c>
      <c r="AJ593" s="168">
        <f>IFERROR(VLOOKUP(B593,[2]rptBudgetaryBudgetCrossOrganiza!$A$1:$M$744,6,FALSE),"0")</f>
        <v>15000</v>
      </c>
      <c r="AK593" s="170">
        <v>15000</v>
      </c>
      <c r="AL593" s="170">
        <f>IFERROR(VLOOKUP(B593,[3]rptBudgetaryBudgetCrossOrganiza!$A$11516:$O$12569,13,FALSE),"0")</f>
        <v>8090.65</v>
      </c>
      <c r="AM593" s="170"/>
      <c r="AN593" s="170"/>
      <c r="AO593" s="170"/>
      <c r="AP593" s="170"/>
      <c r="AQ593" s="170">
        <f t="shared" si="92"/>
        <v>-15000</v>
      </c>
    </row>
    <row r="594" spans="1:43" x14ac:dyDescent="0.2">
      <c r="A594" s="141">
        <v>9</v>
      </c>
      <c r="B594" s="141" t="s">
        <v>803</v>
      </c>
      <c r="C594" s="148" t="str">
        <f t="shared" si="87"/>
        <v>40</v>
      </c>
      <c r="D594" s="148" t="str">
        <f t="shared" si="89"/>
        <v>85</v>
      </c>
      <c r="E594" s="148" t="str">
        <f t="shared" si="90"/>
        <v>690</v>
      </c>
      <c r="F594" s="141" t="str">
        <f t="shared" si="91"/>
        <v>6400.04</v>
      </c>
      <c r="G594" s="141" t="s">
        <v>120</v>
      </c>
      <c r="H594" s="163">
        <v>3000</v>
      </c>
      <c r="I594" s="163">
        <v>3000</v>
      </c>
      <c r="J594" s="163"/>
      <c r="K594" s="163"/>
      <c r="L594" s="163"/>
      <c r="M594" s="163">
        <v>0</v>
      </c>
      <c r="N594" s="139">
        <v>0</v>
      </c>
      <c r="O594" s="139"/>
      <c r="Q594" s="174">
        <v>3000</v>
      </c>
      <c r="R594" s="174">
        <v>3000</v>
      </c>
      <c r="S594" s="174"/>
      <c r="T594" s="174"/>
      <c r="U594" s="174"/>
      <c r="V594" s="174">
        <v>296.12</v>
      </c>
      <c r="W594" s="140">
        <v>296.12</v>
      </c>
      <c r="X594" s="140"/>
      <c r="Z594" s="172">
        <v>3000</v>
      </c>
      <c r="AA594" s="172">
        <v>3000</v>
      </c>
      <c r="AB594" s="172"/>
      <c r="AC594" s="172"/>
      <c r="AD594" s="172"/>
      <c r="AE594" s="172">
        <v>13196.32</v>
      </c>
      <c r="AF594" s="172">
        <v>13196.32</v>
      </c>
      <c r="AG594" s="172"/>
      <c r="AI594" s="168">
        <f>IFERROR(VLOOKUP(B594,[2]rptBudgetaryBudgetCrossOrganiza!$A$1:$M$744,4,FALSE),"0")</f>
        <v>3000</v>
      </c>
      <c r="AJ594" s="168">
        <f>IFERROR(VLOOKUP(B594,[2]rptBudgetaryBudgetCrossOrganiza!$A$1:$M$744,6,FALSE),"0")</f>
        <v>3000</v>
      </c>
      <c r="AK594" s="170">
        <v>3000</v>
      </c>
      <c r="AL594" s="170">
        <f>IFERROR(VLOOKUP(B594,[3]rptBudgetaryBudgetCrossOrganiza!$A$11516:$O$12569,13,FALSE),"0")</f>
        <v>1135.6099999999999</v>
      </c>
      <c r="AM594" s="170"/>
      <c r="AN594" s="170"/>
      <c r="AO594" s="170"/>
      <c r="AP594" s="170"/>
      <c r="AQ594" s="170">
        <f t="shared" si="92"/>
        <v>-3000</v>
      </c>
    </row>
    <row r="595" spans="1:43" x14ac:dyDescent="0.2">
      <c r="A595" s="141">
        <v>9</v>
      </c>
      <c r="B595" s="141" t="s">
        <v>804</v>
      </c>
      <c r="C595" s="148" t="str">
        <f t="shared" si="87"/>
        <v>40</v>
      </c>
      <c r="D595" s="148" t="str">
        <f t="shared" si="89"/>
        <v>85</v>
      </c>
      <c r="E595" s="148" t="str">
        <f t="shared" si="90"/>
        <v>690</v>
      </c>
      <c r="F595" s="141" t="str">
        <f t="shared" si="91"/>
        <v>6400.07</v>
      </c>
      <c r="G595" s="141" t="s">
        <v>187</v>
      </c>
      <c r="H595" s="163">
        <v>250</v>
      </c>
      <c r="I595" s="163">
        <v>250</v>
      </c>
      <c r="J595" s="163"/>
      <c r="K595" s="163"/>
      <c r="L595" s="163"/>
      <c r="M595" s="163">
        <v>0</v>
      </c>
      <c r="N595" s="139">
        <v>0</v>
      </c>
      <c r="O595" s="139"/>
      <c r="Q595" s="174">
        <v>250</v>
      </c>
      <c r="R595" s="174">
        <v>250</v>
      </c>
      <c r="S595" s="174"/>
      <c r="T595" s="174"/>
      <c r="U595" s="174"/>
      <c r="V595" s="174">
        <v>0</v>
      </c>
      <c r="W595" s="140">
        <v>0</v>
      </c>
      <c r="X595" s="140"/>
      <c r="Z595" s="172">
        <v>500</v>
      </c>
      <c r="AA595" s="172">
        <v>500</v>
      </c>
      <c r="AB595" s="172"/>
      <c r="AC595" s="172"/>
      <c r="AD595" s="172"/>
      <c r="AE595" s="172">
        <v>0</v>
      </c>
      <c r="AF595" s="172">
        <v>0</v>
      </c>
      <c r="AG595" s="172"/>
      <c r="AI595" s="168">
        <f>IFERROR(VLOOKUP(B595,[2]rptBudgetaryBudgetCrossOrganiza!$A$1:$M$744,4,FALSE),"0")</f>
        <v>500</v>
      </c>
      <c r="AJ595" s="168">
        <f>IFERROR(VLOOKUP(B595,[2]rptBudgetaryBudgetCrossOrganiza!$A$1:$M$744,6,FALSE),"0")</f>
        <v>500</v>
      </c>
      <c r="AK595" s="170">
        <v>500</v>
      </c>
      <c r="AL595" s="170">
        <f>IFERROR(VLOOKUP(B595,[3]rptBudgetaryBudgetCrossOrganiza!$A$11516:$O$12569,13,FALSE),"0")</f>
        <v>0</v>
      </c>
      <c r="AM595" s="170"/>
      <c r="AN595" s="170"/>
      <c r="AO595" s="170"/>
      <c r="AP595" s="170"/>
      <c r="AQ595" s="170">
        <f t="shared" si="92"/>
        <v>-500</v>
      </c>
    </row>
    <row r="596" spans="1:43" x14ac:dyDescent="0.2">
      <c r="A596" s="141">
        <v>6</v>
      </c>
      <c r="B596" s="141" t="s">
        <v>805</v>
      </c>
      <c r="C596" s="148" t="str">
        <f t="shared" si="87"/>
        <v>40</v>
      </c>
      <c r="D596" s="148" t="str">
        <f t="shared" si="89"/>
        <v>85</v>
      </c>
      <c r="E596" s="148" t="str">
        <f t="shared" si="90"/>
        <v>690</v>
      </c>
      <c r="F596" s="141" t="str">
        <f t="shared" si="91"/>
        <v>6600.01</v>
      </c>
      <c r="G596" s="141" t="s">
        <v>164</v>
      </c>
      <c r="H596" s="163">
        <v>500</v>
      </c>
      <c r="I596" s="163">
        <v>500</v>
      </c>
      <c r="J596" s="163"/>
      <c r="K596" s="163"/>
      <c r="L596" s="163"/>
      <c r="M596" s="163">
        <v>0</v>
      </c>
      <c r="N596" s="139">
        <v>0</v>
      </c>
      <c r="O596" s="139"/>
      <c r="Q596" s="174">
        <v>500</v>
      </c>
      <c r="R596" s="174">
        <v>500</v>
      </c>
      <c r="S596" s="174"/>
      <c r="T596" s="174"/>
      <c r="U596" s="174"/>
      <c r="V596" s="174">
        <v>158.75</v>
      </c>
      <c r="W596" s="140">
        <v>158.75</v>
      </c>
      <c r="X596" s="140"/>
      <c r="Z596" s="172">
        <v>500</v>
      </c>
      <c r="AA596" s="172">
        <v>500</v>
      </c>
      <c r="AB596" s="172"/>
      <c r="AC596" s="172"/>
      <c r="AD596" s="172"/>
      <c r="AE596" s="172">
        <v>412.87</v>
      </c>
      <c r="AF596" s="172">
        <v>412.87</v>
      </c>
      <c r="AG596" s="172"/>
      <c r="AI596" s="168">
        <f>IFERROR(VLOOKUP(B596,[2]rptBudgetaryBudgetCrossOrganiza!$A$1:$M$744,4,FALSE),"0")</f>
        <v>500</v>
      </c>
      <c r="AJ596" s="168">
        <f>IFERROR(VLOOKUP(B596,[2]rptBudgetaryBudgetCrossOrganiza!$A$1:$M$744,6,FALSE),"0")</f>
        <v>500</v>
      </c>
      <c r="AK596" s="170">
        <v>500</v>
      </c>
      <c r="AL596" s="170">
        <f>IFERROR(VLOOKUP(B596,[3]rptBudgetaryBudgetCrossOrganiza!$A$11516:$O$12569,13,FALSE),"0")</f>
        <v>61.54</v>
      </c>
      <c r="AM596" s="170"/>
      <c r="AN596" s="170"/>
      <c r="AO596" s="170"/>
      <c r="AP596" s="170"/>
      <c r="AQ596" s="170">
        <f t="shared" si="92"/>
        <v>-500</v>
      </c>
    </row>
    <row r="597" spans="1:43" x14ac:dyDescent="0.2">
      <c r="A597" s="141">
        <v>6</v>
      </c>
      <c r="B597" s="141" t="s">
        <v>806</v>
      </c>
      <c r="C597" s="148" t="str">
        <f t="shared" si="87"/>
        <v>40</v>
      </c>
      <c r="D597" s="148" t="str">
        <f t="shared" si="89"/>
        <v>85</v>
      </c>
      <c r="E597" s="148" t="str">
        <f t="shared" si="90"/>
        <v>690</v>
      </c>
      <c r="F597" s="141" t="str">
        <f t="shared" si="91"/>
        <v>6600.04</v>
      </c>
      <c r="G597" s="141" t="s">
        <v>123</v>
      </c>
      <c r="H597" s="163">
        <v>3000</v>
      </c>
      <c r="I597" s="163">
        <v>3000</v>
      </c>
      <c r="J597" s="163"/>
      <c r="K597" s="163"/>
      <c r="L597" s="163"/>
      <c r="M597" s="163">
        <v>2638.84</v>
      </c>
      <c r="N597" s="139">
        <v>2638.84</v>
      </c>
      <c r="O597" s="139"/>
      <c r="Q597" s="174">
        <v>3000</v>
      </c>
      <c r="R597" s="174">
        <v>3000</v>
      </c>
      <c r="S597" s="174"/>
      <c r="T597" s="174"/>
      <c r="U597" s="174"/>
      <c r="V597" s="174">
        <v>3135.48</v>
      </c>
      <c r="W597" s="140">
        <v>3135.48</v>
      </c>
      <c r="X597" s="140"/>
      <c r="Z597" s="172">
        <v>5500</v>
      </c>
      <c r="AA597" s="172">
        <v>5500</v>
      </c>
      <c r="AB597" s="172"/>
      <c r="AC597" s="172"/>
      <c r="AD597" s="172"/>
      <c r="AE597" s="172">
        <v>3626.76</v>
      </c>
      <c r="AF597" s="172">
        <v>3626.76</v>
      </c>
      <c r="AG597" s="172"/>
      <c r="AI597" s="168">
        <f>IFERROR(VLOOKUP(B597,[2]rptBudgetaryBudgetCrossOrganiza!$A$1:$M$744,4,FALSE),"0")</f>
        <v>5500</v>
      </c>
      <c r="AJ597" s="168">
        <f>IFERROR(VLOOKUP(B597,[2]rptBudgetaryBudgetCrossOrganiza!$A$1:$M$744,6,FALSE),"0")</f>
        <v>5500</v>
      </c>
      <c r="AK597" s="170">
        <v>5500</v>
      </c>
      <c r="AL597" s="170">
        <f>IFERROR(VLOOKUP(B597,[3]rptBudgetaryBudgetCrossOrganiza!$A$11516:$O$12569,13,FALSE),"0")</f>
        <v>1195.2</v>
      </c>
      <c r="AM597" s="170"/>
      <c r="AN597" s="170"/>
      <c r="AO597" s="170"/>
      <c r="AP597" s="170"/>
      <c r="AQ597" s="170">
        <f t="shared" si="92"/>
        <v>-5500</v>
      </c>
    </row>
    <row r="598" spans="1:43" x14ac:dyDescent="0.2">
      <c r="A598" s="141">
        <v>6</v>
      </c>
      <c r="B598" s="141" t="s">
        <v>807</v>
      </c>
      <c r="C598" s="148" t="str">
        <f t="shared" si="87"/>
        <v>40</v>
      </c>
      <c r="D598" s="148" t="str">
        <f t="shared" si="89"/>
        <v>85</v>
      </c>
      <c r="E598" s="148" t="str">
        <f t="shared" si="90"/>
        <v>690</v>
      </c>
      <c r="F598" s="141" t="str">
        <f t="shared" si="91"/>
        <v>6600.07</v>
      </c>
      <c r="G598" s="141" t="s">
        <v>124</v>
      </c>
      <c r="H598" s="163">
        <v>0</v>
      </c>
      <c r="I598" s="163">
        <v>0</v>
      </c>
      <c r="J598" s="163"/>
      <c r="K598" s="163"/>
      <c r="L598" s="163"/>
      <c r="M598" s="163">
        <v>0</v>
      </c>
      <c r="N598" s="139">
        <v>0</v>
      </c>
      <c r="O598" s="139"/>
      <c r="Q598" s="174">
        <v>0</v>
      </c>
      <c r="R598" s="174">
        <v>0</v>
      </c>
      <c r="S598" s="174"/>
      <c r="T598" s="174"/>
      <c r="U598" s="174"/>
      <c r="V598" s="174">
        <v>0</v>
      </c>
      <c r="W598" s="140">
        <v>0</v>
      </c>
      <c r="X598" s="140"/>
      <c r="Z598" s="172">
        <v>0</v>
      </c>
      <c r="AA598" s="172">
        <v>0</v>
      </c>
      <c r="AB598" s="172"/>
      <c r="AC598" s="172"/>
      <c r="AD598" s="172"/>
      <c r="AE598" s="172">
        <v>0</v>
      </c>
      <c r="AF598" s="172">
        <v>0</v>
      </c>
      <c r="AG598" s="172"/>
      <c r="AI598" s="168">
        <f>IFERROR(VLOOKUP(B598,[2]rptBudgetaryBudgetCrossOrganiza!$A$1:$M$744,4,FALSE),"0")</f>
        <v>0</v>
      </c>
      <c r="AJ598" s="168">
        <f>IFERROR(VLOOKUP(B598,[2]rptBudgetaryBudgetCrossOrganiza!$A$1:$M$744,6,FALSE),"0")</f>
        <v>0</v>
      </c>
      <c r="AK598" s="170">
        <v>0</v>
      </c>
      <c r="AL598" s="170">
        <f>IFERROR(VLOOKUP(B598,[3]rptBudgetaryBudgetCrossOrganiza!$A$11516:$O$12569,13,FALSE),"0")</f>
        <v>0</v>
      </c>
      <c r="AM598" s="170"/>
      <c r="AN598" s="170"/>
      <c r="AO598" s="170"/>
      <c r="AP598" s="170"/>
      <c r="AQ598" s="170">
        <f t="shared" si="92"/>
        <v>0</v>
      </c>
    </row>
    <row r="599" spans="1:43" x14ac:dyDescent="0.2">
      <c r="A599" s="141">
        <v>7</v>
      </c>
      <c r="B599" s="141" t="s">
        <v>808</v>
      </c>
      <c r="C599" s="148" t="str">
        <f t="shared" si="87"/>
        <v>40</v>
      </c>
      <c r="D599" s="148" t="str">
        <f t="shared" si="89"/>
        <v>85</v>
      </c>
      <c r="E599" s="148" t="str">
        <f t="shared" si="90"/>
        <v>690</v>
      </c>
      <c r="F599" s="141" t="str">
        <f t="shared" si="91"/>
        <v>7000.03</v>
      </c>
      <c r="G599" s="141" t="s">
        <v>82</v>
      </c>
      <c r="H599" s="163">
        <v>0</v>
      </c>
      <c r="I599" s="163">
        <v>55190</v>
      </c>
      <c r="J599" s="163"/>
      <c r="K599" s="163"/>
      <c r="L599" s="163"/>
      <c r="M599" s="163">
        <v>51386.2</v>
      </c>
      <c r="N599" s="139">
        <v>51386.2</v>
      </c>
      <c r="O599" s="139"/>
      <c r="Q599" s="174">
        <v>0</v>
      </c>
      <c r="R599" s="174">
        <v>2270</v>
      </c>
      <c r="S599" s="174"/>
      <c r="T599" s="174"/>
      <c r="U599" s="174"/>
      <c r="V599" s="174">
        <v>0</v>
      </c>
      <c r="W599" s="140">
        <v>0</v>
      </c>
      <c r="X599" s="140"/>
      <c r="Z599" s="172">
        <v>0</v>
      </c>
      <c r="AA599" s="172">
        <v>0</v>
      </c>
      <c r="AB599" s="172"/>
      <c r="AC599" s="172"/>
      <c r="AD599" s="172"/>
      <c r="AE599" s="172">
        <v>0</v>
      </c>
      <c r="AF599" s="172">
        <v>0</v>
      </c>
      <c r="AG599" s="172"/>
      <c r="AI599" s="168">
        <f>IFERROR(VLOOKUP(B599,[2]rptBudgetaryBudgetCrossOrganiza!$A$1:$M$744,4,FALSE),"0")</f>
        <v>0</v>
      </c>
      <c r="AJ599" s="168">
        <f>IFERROR(VLOOKUP(B599,[2]rptBudgetaryBudgetCrossOrganiza!$A$1:$M$744,6,FALSE),"0")</f>
        <v>0</v>
      </c>
      <c r="AK599" s="170">
        <v>0</v>
      </c>
      <c r="AL599" s="170">
        <f>IFERROR(VLOOKUP(B599,[3]rptBudgetaryBudgetCrossOrganiza!$A$11516:$O$12569,13,FALSE),"0")</f>
        <v>0</v>
      </c>
      <c r="AM599" s="170"/>
      <c r="AN599" s="170"/>
      <c r="AO599" s="170"/>
      <c r="AP599" s="170"/>
      <c r="AQ599" s="170">
        <f t="shared" si="92"/>
        <v>0</v>
      </c>
    </row>
    <row r="600" spans="1:43" x14ac:dyDescent="0.2">
      <c r="A600" s="141">
        <v>7</v>
      </c>
      <c r="B600" s="141" t="s">
        <v>809</v>
      </c>
      <c r="C600" s="148" t="str">
        <f t="shared" si="87"/>
        <v>40</v>
      </c>
      <c r="D600" s="148" t="str">
        <f t="shared" si="89"/>
        <v>85</v>
      </c>
      <c r="E600" s="148" t="str">
        <f t="shared" si="90"/>
        <v>690</v>
      </c>
      <c r="F600" s="141" t="str">
        <f t="shared" si="91"/>
        <v>7000.08</v>
      </c>
      <c r="G600" s="141" t="s">
        <v>170</v>
      </c>
      <c r="H600" s="163">
        <v>0</v>
      </c>
      <c r="I600" s="163">
        <v>0</v>
      </c>
      <c r="J600" s="163"/>
      <c r="K600" s="163"/>
      <c r="L600" s="163"/>
      <c r="M600" s="163">
        <v>0</v>
      </c>
      <c r="N600" s="139">
        <v>0</v>
      </c>
      <c r="O600" s="139"/>
      <c r="Q600" s="174">
        <v>0</v>
      </c>
      <c r="R600" s="174">
        <v>0</v>
      </c>
      <c r="S600" s="174"/>
      <c r="T600" s="174"/>
      <c r="U600" s="174"/>
      <c r="V600" s="174">
        <v>0</v>
      </c>
      <c r="W600" s="140">
        <v>0</v>
      </c>
      <c r="X600" s="140"/>
      <c r="Z600" s="172">
        <v>0</v>
      </c>
      <c r="AA600" s="172">
        <v>0</v>
      </c>
      <c r="AB600" s="172"/>
      <c r="AC600" s="172"/>
      <c r="AD600" s="172"/>
      <c r="AE600" s="172">
        <v>0</v>
      </c>
      <c r="AF600" s="172">
        <v>0</v>
      </c>
      <c r="AG600" s="172"/>
      <c r="AI600" s="168">
        <f>IFERROR(VLOOKUP(B600,[2]rptBudgetaryBudgetCrossOrganiza!$A$1:$M$744,4,FALSE),"0")</f>
        <v>0</v>
      </c>
      <c r="AJ600" s="168">
        <f>IFERROR(VLOOKUP(B600,[2]rptBudgetaryBudgetCrossOrganiza!$A$1:$M$744,6,FALSE),"0")</f>
        <v>0</v>
      </c>
      <c r="AK600" s="170">
        <v>0</v>
      </c>
      <c r="AL600" s="170">
        <f>IFERROR(VLOOKUP(B600,[3]rptBudgetaryBudgetCrossOrganiza!$A$11516:$O$12569,13,FALSE),"0")</f>
        <v>0</v>
      </c>
      <c r="AM600" s="170"/>
      <c r="AN600" s="170"/>
      <c r="AO600" s="170"/>
      <c r="AP600" s="170"/>
      <c r="AQ600" s="170">
        <f t="shared" si="92"/>
        <v>0</v>
      </c>
    </row>
    <row r="601" spans="1:43" x14ac:dyDescent="0.2">
      <c r="A601" s="141">
        <v>7</v>
      </c>
      <c r="B601" s="141" t="s">
        <v>810</v>
      </c>
      <c r="C601" s="148" t="str">
        <f t="shared" si="87"/>
        <v>40</v>
      </c>
      <c r="D601" s="148" t="str">
        <f t="shared" si="89"/>
        <v>85</v>
      </c>
      <c r="E601" s="148" t="str">
        <f t="shared" si="90"/>
        <v>690</v>
      </c>
      <c r="F601" s="141" t="str">
        <f t="shared" si="91"/>
        <v>7000.99</v>
      </c>
      <c r="G601" s="141" t="s">
        <v>83</v>
      </c>
      <c r="H601" s="163">
        <v>50000</v>
      </c>
      <c r="I601" s="163">
        <v>0</v>
      </c>
      <c r="J601" s="163"/>
      <c r="K601" s="163"/>
      <c r="L601" s="163"/>
      <c r="M601" s="163">
        <v>0</v>
      </c>
      <c r="N601" s="139">
        <v>0</v>
      </c>
      <c r="O601" s="139"/>
      <c r="Q601" s="174">
        <v>0</v>
      </c>
      <c r="R601" s="174">
        <v>0</v>
      </c>
      <c r="S601" s="174"/>
      <c r="T601" s="174"/>
      <c r="U601" s="174"/>
      <c r="V601" s="174">
        <v>0</v>
      </c>
      <c r="W601" s="140">
        <v>0</v>
      </c>
      <c r="X601" s="140"/>
      <c r="Z601" s="172">
        <v>0</v>
      </c>
      <c r="AA601" s="172">
        <v>0</v>
      </c>
      <c r="AB601" s="172"/>
      <c r="AC601" s="172"/>
      <c r="AD601" s="172"/>
      <c r="AE601" s="172">
        <v>0</v>
      </c>
      <c r="AF601" s="172">
        <v>0</v>
      </c>
      <c r="AG601" s="172"/>
      <c r="AI601" s="168">
        <f>IFERROR(VLOOKUP(B601,[2]rptBudgetaryBudgetCrossOrganiza!$A$1:$M$744,4,FALSE),"0")</f>
        <v>310000</v>
      </c>
      <c r="AJ601" s="168">
        <f>IFERROR(VLOOKUP(B601,[2]rptBudgetaryBudgetCrossOrganiza!$A$1:$M$744,6,FALSE),"0")</f>
        <v>310000</v>
      </c>
      <c r="AK601" s="170">
        <v>310000</v>
      </c>
      <c r="AL601" s="170">
        <f>IFERROR(VLOOKUP(B601,[3]rptBudgetaryBudgetCrossOrganiza!$A$11516:$O$12569,13,FALSE),"0")</f>
        <v>0</v>
      </c>
      <c r="AM601" s="170"/>
      <c r="AN601" s="170"/>
      <c r="AO601" s="170"/>
      <c r="AP601" s="170"/>
      <c r="AQ601" s="170">
        <f t="shared" si="92"/>
        <v>-310000</v>
      </c>
    </row>
    <row r="602" spans="1:43" x14ac:dyDescent="0.2">
      <c r="A602" s="190">
        <v>4</v>
      </c>
      <c r="B602" s="141" t="s">
        <v>811</v>
      </c>
      <c r="C602" s="148" t="str">
        <f t="shared" si="87"/>
        <v>40</v>
      </c>
      <c r="D602" s="148" t="str">
        <f t="shared" si="89"/>
        <v>85</v>
      </c>
      <c r="E602" s="148" t="str">
        <f t="shared" si="90"/>
        <v>700</v>
      </c>
      <c r="F602" s="141" t="str">
        <f t="shared" si="91"/>
        <v>5000.01</v>
      </c>
      <c r="G602" s="141" t="s">
        <v>84</v>
      </c>
      <c r="H602" s="163">
        <v>438050</v>
      </c>
      <c r="I602" s="163">
        <v>438050</v>
      </c>
      <c r="J602" s="163"/>
      <c r="K602" s="163"/>
      <c r="L602" s="163"/>
      <c r="M602" s="163">
        <v>406309.64</v>
      </c>
      <c r="N602" s="139">
        <v>406309.64</v>
      </c>
      <c r="O602" s="139"/>
      <c r="Q602" s="174">
        <v>450565</v>
      </c>
      <c r="R602" s="174">
        <v>451815</v>
      </c>
      <c r="S602" s="174"/>
      <c r="T602" s="174"/>
      <c r="U602" s="174"/>
      <c r="V602" s="174">
        <v>415956.52</v>
      </c>
      <c r="W602" s="140">
        <v>415956.52</v>
      </c>
      <c r="X602" s="140"/>
      <c r="Z602" s="172">
        <v>473705</v>
      </c>
      <c r="AA602" s="172">
        <v>488302</v>
      </c>
      <c r="AB602" s="172"/>
      <c r="AC602" s="172"/>
      <c r="AD602" s="172"/>
      <c r="AE602" s="172">
        <v>452787.36</v>
      </c>
      <c r="AF602" s="172">
        <v>452787.36</v>
      </c>
      <c r="AG602" s="172"/>
      <c r="AI602" s="168">
        <f>IFERROR(VLOOKUP(B602,[2]rptBudgetaryBudgetCrossOrganiza!$A$1:$M$744,4,FALSE),"0")</f>
        <v>487917</v>
      </c>
      <c r="AJ602" s="168">
        <f>IFERROR(VLOOKUP(B602,[2]rptBudgetaryBudgetCrossOrganiza!$A$1:$M$744,6,FALSE),"0")</f>
        <v>487917</v>
      </c>
      <c r="AK602" s="170">
        <f>AJ602</f>
        <v>487917</v>
      </c>
      <c r="AL602" s="170">
        <f>IFERROR(VLOOKUP(B602,[3]rptBudgetaryBudgetCrossOrganiza!$A$11516:$O$12569,13,FALSE),"0")</f>
        <v>112219.17</v>
      </c>
      <c r="AM602" s="170"/>
      <c r="AN602" s="170"/>
      <c r="AO602" s="170"/>
      <c r="AP602" s="170"/>
      <c r="AQ602" s="170">
        <f t="shared" si="92"/>
        <v>-487917</v>
      </c>
    </row>
    <row r="603" spans="1:43" x14ac:dyDescent="0.2">
      <c r="A603" s="190">
        <v>4</v>
      </c>
      <c r="B603" s="141" t="s">
        <v>812</v>
      </c>
      <c r="C603" s="148" t="str">
        <f t="shared" si="87"/>
        <v>40</v>
      </c>
      <c r="D603" s="148" t="str">
        <f t="shared" si="89"/>
        <v>85</v>
      </c>
      <c r="E603" s="148" t="str">
        <f t="shared" si="90"/>
        <v>700</v>
      </c>
      <c r="F603" s="141" t="str">
        <f t="shared" si="91"/>
        <v>5000.02</v>
      </c>
      <c r="G603" s="141" t="s">
        <v>85</v>
      </c>
      <c r="H603" s="163">
        <v>200000</v>
      </c>
      <c r="I603" s="163">
        <v>200000</v>
      </c>
      <c r="J603" s="163"/>
      <c r="K603" s="163"/>
      <c r="L603" s="163"/>
      <c r="M603" s="163">
        <v>0</v>
      </c>
      <c r="N603" s="139">
        <v>0</v>
      </c>
      <c r="O603" s="139"/>
      <c r="Q603" s="174">
        <v>200000</v>
      </c>
      <c r="R603" s="174">
        <v>200000</v>
      </c>
      <c r="S603" s="174"/>
      <c r="T603" s="174"/>
      <c r="U603" s="174"/>
      <c r="V603" s="174">
        <v>0</v>
      </c>
      <c r="W603" s="140">
        <v>0</v>
      </c>
      <c r="X603" s="140"/>
      <c r="Z603" s="172">
        <v>0</v>
      </c>
      <c r="AA603" s="172">
        <v>0</v>
      </c>
      <c r="AB603" s="172"/>
      <c r="AC603" s="172"/>
      <c r="AD603" s="172"/>
      <c r="AE603" s="172">
        <v>0</v>
      </c>
      <c r="AF603" s="172">
        <v>0</v>
      </c>
      <c r="AG603" s="172"/>
      <c r="AI603" s="168">
        <f>IFERROR(VLOOKUP(B603,[2]rptBudgetaryBudgetCrossOrganiza!$A$1:$M$744,4,FALSE),"0")</f>
        <v>0</v>
      </c>
      <c r="AJ603" s="168">
        <f>IFERROR(VLOOKUP(B603,[2]rptBudgetaryBudgetCrossOrganiza!$A$1:$M$744,6,FALSE),"0")</f>
        <v>0</v>
      </c>
      <c r="AK603" s="170">
        <f t="shared" ref="AK603:AK627" si="93">AJ603</f>
        <v>0</v>
      </c>
      <c r="AL603" s="170">
        <f>IFERROR(VLOOKUP(B603,[3]rptBudgetaryBudgetCrossOrganiza!$A$11516:$O$12569,13,FALSE),"0")</f>
        <v>0</v>
      </c>
      <c r="AM603" s="170"/>
      <c r="AN603" s="170"/>
      <c r="AO603" s="170"/>
      <c r="AP603" s="170"/>
      <c r="AQ603" s="170">
        <f t="shared" si="92"/>
        <v>0</v>
      </c>
    </row>
    <row r="604" spans="1:43" x14ac:dyDescent="0.2">
      <c r="A604" s="190">
        <v>4</v>
      </c>
      <c r="B604" s="141" t="s">
        <v>813</v>
      </c>
      <c r="C604" s="148" t="str">
        <f t="shared" si="87"/>
        <v>40</v>
      </c>
      <c r="D604" s="148" t="str">
        <f t="shared" si="89"/>
        <v>85</v>
      </c>
      <c r="E604" s="148" t="str">
        <f t="shared" si="90"/>
        <v>700</v>
      </c>
      <c r="F604" s="141" t="str">
        <f t="shared" si="91"/>
        <v>5000.03</v>
      </c>
      <c r="G604" s="141" t="s">
        <v>86</v>
      </c>
      <c r="H604" s="163">
        <v>25000</v>
      </c>
      <c r="I604" s="163">
        <v>25000</v>
      </c>
      <c r="J604" s="163"/>
      <c r="K604" s="163"/>
      <c r="L604" s="163"/>
      <c r="M604" s="163">
        <v>14269.73</v>
      </c>
      <c r="N604" s="139">
        <v>14269.73</v>
      </c>
      <c r="O604" s="139"/>
      <c r="Q604" s="174">
        <v>25000</v>
      </c>
      <c r="R604" s="174">
        <v>25000</v>
      </c>
      <c r="S604" s="174"/>
      <c r="T604" s="174"/>
      <c r="U604" s="174"/>
      <c r="V604" s="174">
        <v>15451.3</v>
      </c>
      <c r="W604" s="140">
        <v>15451.3</v>
      </c>
      <c r="X604" s="140"/>
      <c r="Z604" s="172">
        <v>25000</v>
      </c>
      <c r="AA604" s="172">
        <v>25000</v>
      </c>
      <c r="AB604" s="172"/>
      <c r="AC604" s="172"/>
      <c r="AD604" s="172"/>
      <c r="AE604" s="172">
        <v>16194.77</v>
      </c>
      <c r="AF604" s="172">
        <v>16194.77</v>
      </c>
      <c r="AG604" s="172"/>
      <c r="AI604" s="168">
        <f>IFERROR(VLOOKUP(B604,[2]rptBudgetaryBudgetCrossOrganiza!$A$1:$M$744,4,FALSE),"0")</f>
        <v>25750</v>
      </c>
      <c r="AJ604" s="168">
        <f>IFERROR(VLOOKUP(B604,[2]rptBudgetaryBudgetCrossOrganiza!$A$1:$M$744,6,FALSE),"0")</f>
        <v>25750</v>
      </c>
      <c r="AK604" s="170">
        <f t="shared" si="93"/>
        <v>25750</v>
      </c>
      <c r="AL604" s="170">
        <f>IFERROR(VLOOKUP(B604,[3]rptBudgetaryBudgetCrossOrganiza!$A$11516:$O$12569,13,FALSE),"0")</f>
        <v>2070.06</v>
      </c>
      <c r="AM604" s="170"/>
      <c r="AN604" s="170"/>
      <c r="AO604" s="170"/>
      <c r="AP604" s="170"/>
      <c r="AQ604" s="170">
        <f t="shared" si="92"/>
        <v>-25750</v>
      </c>
    </row>
    <row r="605" spans="1:43" x14ac:dyDescent="0.2">
      <c r="A605" s="190">
        <v>4</v>
      </c>
      <c r="B605" s="141" t="s">
        <v>814</v>
      </c>
      <c r="C605" s="148" t="str">
        <f t="shared" si="87"/>
        <v>40</v>
      </c>
      <c r="D605" s="148" t="str">
        <f t="shared" si="89"/>
        <v>85</v>
      </c>
      <c r="E605" s="148" t="str">
        <f t="shared" si="90"/>
        <v>700</v>
      </c>
      <c r="F605" s="141" t="str">
        <f t="shared" si="91"/>
        <v>5000.04</v>
      </c>
      <c r="G605" s="141" t="s">
        <v>87</v>
      </c>
      <c r="H605" s="163">
        <v>600</v>
      </c>
      <c r="I605" s="163">
        <v>600</v>
      </c>
      <c r="J605" s="163"/>
      <c r="K605" s="163"/>
      <c r="L605" s="163"/>
      <c r="M605" s="163">
        <v>0</v>
      </c>
      <c r="N605" s="139">
        <v>0</v>
      </c>
      <c r="O605" s="139"/>
      <c r="Q605" s="174">
        <v>1200</v>
      </c>
      <c r="R605" s="174">
        <v>1200</v>
      </c>
      <c r="S605" s="174"/>
      <c r="T605" s="174"/>
      <c r="U605" s="174"/>
      <c r="V605" s="174">
        <v>0</v>
      </c>
      <c r="W605" s="140">
        <v>0</v>
      </c>
      <c r="X605" s="140"/>
      <c r="Z605" s="172">
        <v>1200</v>
      </c>
      <c r="AA605" s="172">
        <v>1200</v>
      </c>
      <c r="AB605" s="172"/>
      <c r="AC605" s="172"/>
      <c r="AD605" s="172"/>
      <c r="AE605" s="172">
        <v>0</v>
      </c>
      <c r="AF605" s="172">
        <v>0</v>
      </c>
      <c r="AG605" s="172"/>
      <c r="AI605" s="168">
        <f>IFERROR(VLOOKUP(B605,[2]rptBudgetaryBudgetCrossOrganiza!$A$1:$M$744,4,FALSE),"0")</f>
        <v>1200</v>
      </c>
      <c r="AJ605" s="168">
        <f>IFERROR(VLOOKUP(B605,[2]rptBudgetaryBudgetCrossOrganiza!$A$1:$M$744,6,FALSE),"0")</f>
        <v>1200</v>
      </c>
      <c r="AK605" s="170">
        <f t="shared" si="93"/>
        <v>1200</v>
      </c>
      <c r="AL605" s="170">
        <f>IFERROR(VLOOKUP(B605,[3]rptBudgetaryBudgetCrossOrganiza!$A$11516:$O$12569,13,FALSE),"0")</f>
        <v>0</v>
      </c>
      <c r="AM605" s="170"/>
      <c r="AN605" s="170"/>
      <c r="AO605" s="170"/>
      <c r="AP605" s="170"/>
      <c r="AQ605" s="170">
        <f t="shared" si="92"/>
        <v>-1200</v>
      </c>
    </row>
    <row r="606" spans="1:43" x14ac:dyDescent="0.2">
      <c r="A606" s="190">
        <v>4</v>
      </c>
      <c r="B606" s="141" t="s">
        <v>815</v>
      </c>
      <c r="C606" s="148" t="str">
        <f t="shared" si="87"/>
        <v>40</v>
      </c>
      <c r="D606" s="148" t="str">
        <f t="shared" si="89"/>
        <v>85</v>
      </c>
      <c r="E606" s="148" t="str">
        <f t="shared" si="90"/>
        <v>700</v>
      </c>
      <c r="F606" s="141" t="str">
        <f t="shared" si="91"/>
        <v>5000.06</v>
      </c>
      <c r="G606" s="141" t="s">
        <v>89</v>
      </c>
      <c r="H606" s="163">
        <v>0</v>
      </c>
      <c r="I606" s="163">
        <v>0</v>
      </c>
      <c r="J606" s="163"/>
      <c r="K606" s="163"/>
      <c r="L606" s="163"/>
      <c r="M606" s="163">
        <v>0</v>
      </c>
      <c r="N606" s="139">
        <v>0</v>
      </c>
      <c r="O606" s="139"/>
      <c r="Q606" s="174">
        <v>0</v>
      </c>
      <c r="R606" s="174">
        <v>0</v>
      </c>
      <c r="S606" s="174"/>
      <c r="T606" s="174"/>
      <c r="U606" s="174"/>
      <c r="V606" s="174">
        <v>0</v>
      </c>
      <c r="W606" s="140">
        <v>0</v>
      </c>
      <c r="X606" s="140"/>
      <c r="Z606" s="172">
        <v>0</v>
      </c>
      <c r="AA606" s="172">
        <v>0</v>
      </c>
      <c r="AB606" s="172"/>
      <c r="AC606" s="172"/>
      <c r="AD606" s="172"/>
      <c r="AE606" s="172">
        <v>0</v>
      </c>
      <c r="AF606" s="172">
        <v>0</v>
      </c>
      <c r="AG606" s="172"/>
      <c r="AI606" s="168">
        <f>IFERROR(VLOOKUP(B606,[2]rptBudgetaryBudgetCrossOrganiza!$A$1:$M$744,4,FALSE),"0")</f>
        <v>0</v>
      </c>
      <c r="AJ606" s="168">
        <f>IFERROR(VLOOKUP(B606,[2]rptBudgetaryBudgetCrossOrganiza!$A$1:$M$744,6,FALSE),"0")</f>
        <v>0</v>
      </c>
      <c r="AK606" s="170">
        <f t="shared" si="93"/>
        <v>0</v>
      </c>
      <c r="AL606" s="170">
        <f>IFERROR(VLOOKUP(B606,[3]rptBudgetaryBudgetCrossOrganiza!$A$11516:$O$12569,13,FALSE),"0")</f>
        <v>0</v>
      </c>
      <c r="AM606" s="170"/>
      <c r="AN606" s="170"/>
      <c r="AO606" s="170"/>
      <c r="AP606" s="170"/>
      <c r="AQ606" s="170">
        <f t="shared" si="92"/>
        <v>0</v>
      </c>
    </row>
    <row r="607" spans="1:43" x14ac:dyDescent="0.2">
      <c r="A607" s="190">
        <v>4</v>
      </c>
      <c r="B607" s="141" t="s">
        <v>816</v>
      </c>
      <c r="C607" s="148" t="str">
        <f t="shared" si="87"/>
        <v>40</v>
      </c>
      <c r="D607" s="148" t="str">
        <f t="shared" si="89"/>
        <v>85</v>
      </c>
      <c r="E607" s="148" t="str">
        <f t="shared" si="90"/>
        <v>700</v>
      </c>
      <c r="F607" s="141" t="str">
        <f t="shared" si="91"/>
        <v>5000.07</v>
      </c>
      <c r="G607" s="141" t="s">
        <v>90</v>
      </c>
      <c r="H607" s="163">
        <v>1540</v>
      </c>
      <c r="I607" s="163">
        <v>1540</v>
      </c>
      <c r="J607" s="163"/>
      <c r="K607" s="163"/>
      <c r="L607" s="163"/>
      <c r="M607" s="163">
        <v>164.17</v>
      </c>
      <c r="N607" s="139">
        <v>164.17</v>
      </c>
      <c r="O607" s="139"/>
      <c r="Q607" s="174">
        <v>1875</v>
      </c>
      <c r="R607" s="174">
        <v>1875</v>
      </c>
      <c r="S607" s="174"/>
      <c r="T607" s="174"/>
      <c r="U607" s="174"/>
      <c r="V607" s="174">
        <v>0</v>
      </c>
      <c r="W607" s="140">
        <v>0</v>
      </c>
      <c r="X607" s="140"/>
      <c r="Z607" s="172">
        <v>1875</v>
      </c>
      <c r="AA607" s="172">
        <v>1875</v>
      </c>
      <c r="AB607" s="172"/>
      <c r="AC607" s="172"/>
      <c r="AD607" s="172"/>
      <c r="AE607" s="172">
        <v>0</v>
      </c>
      <c r="AF607" s="172">
        <v>0</v>
      </c>
      <c r="AG607" s="172"/>
      <c r="AI607" s="168">
        <f>IFERROR(VLOOKUP(B607,[2]rptBudgetaryBudgetCrossOrganiza!$A$1:$M$744,4,FALSE),"0")</f>
        <v>1932</v>
      </c>
      <c r="AJ607" s="168">
        <f>IFERROR(VLOOKUP(B607,[2]rptBudgetaryBudgetCrossOrganiza!$A$1:$M$744,6,FALSE),"0")</f>
        <v>1932</v>
      </c>
      <c r="AK607" s="170">
        <f t="shared" si="93"/>
        <v>1932</v>
      </c>
      <c r="AL607" s="170">
        <f>IFERROR(VLOOKUP(B607,[3]rptBudgetaryBudgetCrossOrganiza!$A$11516:$O$12569,13,FALSE),"0")</f>
        <v>0</v>
      </c>
      <c r="AM607" s="170"/>
      <c r="AN607" s="170"/>
      <c r="AO607" s="170"/>
      <c r="AP607" s="170"/>
      <c r="AQ607" s="170">
        <f t="shared" si="92"/>
        <v>-1932</v>
      </c>
    </row>
    <row r="608" spans="1:43" x14ac:dyDescent="0.2">
      <c r="A608" s="190">
        <v>4</v>
      </c>
      <c r="B608" s="141" t="s">
        <v>817</v>
      </c>
      <c r="C608" s="148" t="str">
        <f t="shared" si="87"/>
        <v>40</v>
      </c>
      <c r="D608" s="148" t="str">
        <f t="shared" si="89"/>
        <v>85</v>
      </c>
      <c r="E608" s="148" t="str">
        <f t="shared" si="90"/>
        <v>700</v>
      </c>
      <c r="F608" s="141" t="str">
        <f t="shared" si="91"/>
        <v>5000.08</v>
      </c>
      <c r="G608" s="141" t="s">
        <v>91</v>
      </c>
      <c r="H608" s="163">
        <v>3845</v>
      </c>
      <c r="I608" s="163">
        <v>3845</v>
      </c>
      <c r="J608" s="163"/>
      <c r="K608" s="163"/>
      <c r="L608" s="163"/>
      <c r="M608" s="163">
        <v>4057.65</v>
      </c>
      <c r="N608" s="139">
        <v>4057.65</v>
      </c>
      <c r="O608" s="139"/>
      <c r="Q608" s="174">
        <v>5075</v>
      </c>
      <c r="R608" s="174">
        <v>5075</v>
      </c>
      <c r="S608" s="174"/>
      <c r="T608" s="174"/>
      <c r="U608" s="174"/>
      <c r="V608" s="174">
        <v>4380.4799999999996</v>
      </c>
      <c r="W608" s="140">
        <v>4380.4799999999996</v>
      </c>
      <c r="X608" s="140"/>
      <c r="Z608" s="172">
        <v>4160</v>
      </c>
      <c r="AA608" s="172">
        <v>4160</v>
      </c>
      <c r="AB608" s="172"/>
      <c r="AC608" s="172"/>
      <c r="AD608" s="172"/>
      <c r="AE608" s="172">
        <v>4142.6000000000004</v>
      </c>
      <c r="AF608" s="172">
        <v>4142.6000000000004</v>
      </c>
      <c r="AG608" s="172"/>
      <c r="AI608" s="168">
        <f>IFERROR(VLOOKUP(B608,[2]rptBudgetaryBudgetCrossOrganiza!$A$1:$M$744,4,FALSE),"0")</f>
        <v>4285</v>
      </c>
      <c r="AJ608" s="168">
        <f>IFERROR(VLOOKUP(B608,[2]rptBudgetaryBudgetCrossOrganiza!$A$1:$M$744,6,FALSE),"0")</f>
        <v>4285</v>
      </c>
      <c r="AK608" s="170">
        <f t="shared" si="93"/>
        <v>4285</v>
      </c>
      <c r="AL608" s="170">
        <f>IFERROR(VLOOKUP(B608,[3]rptBudgetaryBudgetCrossOrganiza!$A$11516:$O$12569,13,FALSE),"0")</f>
        <v>874.47</v>
      </c>
      <c r="AM608" s="170"/>
      <c r="AN608" s="170"/>
      <c r="AO608" s="170"/>
      <c r="AP608" s="170"/>
      <c r="AQ608" s="170">
        <f t="shared" si="92"/>
        <v>-4285</v>
      </c>
    </row>
    <row r="609" spans="1:43" x14ac:dyDescent="0.2">
      <c r="A609" s="190">
        <v>4</v>
      </c>
      <c r="B609" s="141" t="s">
        <v>818</v>
      </c>
      <c r="C609" s="148" t="str">
        <f t="shared" si="87"/>
        <v>40</v>
      </c>
      <c r="D609" s="148" t="str">
        <f t="shared" si="89"/>
        <v>85</v>
      </c>
      <c r="E609" s="148" t="str">
        <f t="shared" si="90"/>
        <v>700</v>
      </c>
      <c r="F609" s="141" t="str">
        <f t="shared" si="91"/>
        <v>5000.10</v>
      </c>
      <c r="G609" s="141" t="s">
        <v>93</v>
      </c>
      <c r="H609" s="163">
        <v>0</v>
      </c>
      <c r="I609" s="163">
        <v>0</v>
      </c>
      <c r="J609" s="163"/>
      <c r="K609" s="163"/>
      <c r="L609" s="163"/>
      <c r="M609" s="163">
        <v>0</v>
      </c>
      <c r="N609" s="139">
        <v>0</v>
      </c>
      <c r="O609" s="139"/>
      <c r="Q609" s="174">
        <v>0</v>
      </c>
      <c r="R609" s="174">
        <v>0</v>
      </c>
      <c r="S609" s="174"/>
      <c r="T609" s="174"/>
      <c r="U609" s="174"/>
      <c r="V609" s="174">
        <v>0</v>
      </c>
      <c r="W609" s="140">
        <v>0</v>
      </c>
      <c r="X609" s="140"/>
      <c r="Z609" s="172">
        <v>0</v>
      </c>
      <c r="AA609" s="172">
        <v>0</v>
      </c>
      <c r="AB609" s="172"/>
      <c r="AC609" s="172"/>
      <c r="AD609" s="172"/>
      <c r="AE609" s="172">
        <v>0</v>
      </c>
      <c r="AF609" s="172">
        <v>0</v>
      </c>
      <c r="AG609" s="172"/>
      <c r="AI609" s="168">
        <f>IFERROR(VLOOKUP(B609,[2]rptBudgetaryBudgetCrossOrganiza!$A$1:$M$744,4,FALSE),"0")</f>
        <v>0</v>
      </c>
      <c r="AJ609" s="168">
        <f>IFERROR(VLOOKUP(B609,[2]rptBudgetaryBudgetCrossOrganiza!$A$1:$M$744,6,FALSE),"0")</f>
        <v>0</v>
      </c>
      <c r="AK609" s="170">
        <f t="shared" si="93"/>
        <v>0</v>
      </c>
      <c r="AL609" s="170">
        <f>IFERROR(VLOOKUP(B609,[3]rptBudgetaryBudgetCrossOrganiza!$A$11516:$O$12569,13,FALSE),"0")</f>
        <v>0</v>
      </c>
      <c r="AM609" s="170"/>
      <c r="AN609" s="170"/>
      <c r="AO609" s="170"/>
      <c r="AP609" s="170"/>
      <c r="AQ609" s="170">
        <f t="shared" si="92"/>
        <v>0</v>
      </c>
    </row>
    <row r="610" spans="1:43" x14ac:dyDescent="0.2">
      <c r="A610" s="190">
        <v>4</v>
      </c>
      <c r="B610" s="141" t="s">
        <v>819</v>
      </c>
      <c r="C610" s="148" t="str">
        <f t="shared" si="87"/>
        <v>40</v>
      </c>
      <c r="D610" s="148" t="str">
        <f t="shared" si="89"/>
        <v>85</v>
      </c>
      <c r="E610" s="148" t="str">
        <f t="shared" si="90"/>
        <v>700</v>
      </c>
      <c r="F610" s="141" t="str">
        <f t="shared" si="91"/>
        <v>5000.11</v>
      </c>
      <c r="G610" s="141" t="s">
        <v>94</v>
      </c>
      <c r="H610" s="163">
        <v>0</v>
      </c>
      <c r="I610" s="163">
        <v>0</v>
      </c>
      <c r="J610" s="163"/>
      <c r="K610" s="163"/>
      <c r="L610" s="163"/>
      <c r="M610" s="163">
        <v>0</v>
      </c>
      <c r="N610" s="139">
        <v>0</v>
      </c>
      <c r="O610" s="139"/>
      <c r="Q610" s="174">
        <v>0</v>
      </c>
      <c r="R610" s="174">
        <v>0</v>
      </c>
      <c r="S610" s="174"/>
      <c r="T610" s="174"/>
      <c r="U610" s="174"/>
      <c r="V610" s="174">
        <v>0</v>
      </c>
      <c r="W610" s="140">
        <v>0</v>
      </c>
      <c r="X610" s="140"/>
      <c r="Z610" s="172">
        <v>0</v>
      </c>
      <c r="AA610" s="172">
        <v>0</v>
      </c>
      <c r="AB610" s="172"/>
      <c r="AC610" s="172"/>
      <c r="AD610" s="172"/>
      <c r="AE610" s="172">
        <v>14.53</v>
      </c>
      <c r="AF610" s="172">
        <v>14.53</v>
      </c>
      <c r="AG610" s="172"/>
      <c r="AI610" s="168">
        <f>IFERROR(VLOOKUP(B610,[2]rptBudgetaryBudgetCrossOrganiza!$A$1:$M$744,4,FALSE),"0")</f>
        <v>0</v>
      </c>
      <c r="AJ610" s="168">
        <f>IFERROR(VLOOKUP(B610,[2]rptBudgetaryBudgetCrossOrganiza!$A$1:$M$744,6,FALSE),"0")</f>
        <v>0</v>
      </c>
      <c r="AK610" s="170">
        <f t="shared" si="93"/>
        <v>0</v>
      </c>
      <c r="AL610" s="170">
        <f>IFERROR(VLOOKUP(B610,[3]rptBudgetaryBudgetCrossOrganiza!$A$11516:$O$12569,13,FALSE),"0")</f>
        <v>461.11</v>
      </c>
      <c r="AM610" s="170"/>
      <c r="AN610" s="170"/>
      <c r="AO610" s="170"/>
      <c r="AP610" s="170"/>
      <c r="AQ610" s="170">
        <f t="shared" si="92"/>
        <v>0</v>
      </c>
    </row>
    <row r="611" spans="1:43" x14ac:dyDescent="0.2">
      <c r="A611" s="190">
        <v>4</v>
      </c>
      <c r="B611" s="141" t="s">
        <v>820</v>
      </c>
      <c r="C611" s="148" t="str">
        <f t="shared" si="87"/>
        <v>40</v>
      </c>
      <c r="D611" s="148" t="str">
        <f t="shared" si="89"/>
        <v>85</v>
      </c>
      <c r="E611" s="148" t="str">
        <f t="shared" si="90"/>
        <v>700</v>
      </c>
      <c r="F611" s="141" t="str">
        <f t="shared" si="91"/>
        <v>5000.12</v>
      </c>
      <c r="G611" s="141" t="s">
        <v>95</v>
      </c>
      <c r="H611" s="163">
        <v>0</v>
      </c>
      <c r="I611" s="163">
        <v>0</v>
      </c>
      <c r="J611" s="163"/>
      <c r="K611" s="163"/>
      <c r="L611" s="163"/>
      <c r="M611" s="163">
        <v>0</v>
      </c>
      <c r="N611" s="139">
        <v>0</v>
      </c>
      <c r="O611" s="139"/>
      <c r="Q611" s="174">
        <v>0</v>
      </c>
      <c r="R611" s="174">
        <v>0</v>
      </c>
      <c r="S611" s="174"/>
      <c r="T611" s="174"/>
      <c r="U611" s="174"/>
      <c r="V611" s="174">
        <v>0</v>
      </c>
      <c r="W611" s="140">
        <v>0</v>
      </c>
      <c r="X611" s="140"/>
      <c r="Z611" s="172">
        <v>0</v>
      </c>
      <c r="AA611" s="172">
        <v>0</v>
      </c>
      <c r="AB611" s="172"/>
      <c r="AC611" s="172"/>
      <c r="AD611" s="172"/>
      <c r="AE611" s="172">
        <v>0</v>
      </c>
      <c r="AF611" s="172">
        <v>0</v>
      </c>
      <c r="AG611" s="172"/>
      <c r="AI611" s="168">
        <f>IFERROR(VLOOKUP(B611,[2]rptBudgetaryBudgetCrossOrganiza!$A$1:$M$744,4,FALSE),"0")</f>
        <v>0</v>
      </c>
      <c r="AJ611" s="168">
        <f>IFERROR(VLOOKUP(B611,[2]rptBudgetaryBudgetCrossOrganiza!$A$1:$M$744,6,FALSE),"0")</f>
        <v>0</v>
      </c>
      <c r="AK611" s="170">
        <f t="shared" si="93"/>
        <v>0</v>
      </c>
      <c r="AL611" s="170">
        <f>IFERROR(VLOOKUP(B611,[3]rptBudgetaryBudgetCrossOrganiza!$A$11516:$O$12569,13,FALSE),"0")</f>
        <v>0</v>
      </c>
      <c r="AM611" s="170"/>
      <c r="AN611" s="170"/>
      <c r="AO611" s="170"/>
      <c r="AP611" s="170"/>
      <c r="AQ611" s="170">
        <f t="shared" si="92"/>
        <v>0</v>
      </c>
    </row>
    <row r="612" spans="1:43" x14ac:dyDescent="0.2">
      <c r="A612" s="190">
        <v>4</v>
      </c>
      <c r="B612" s="141" t="s">
        <v>821</v>
      </c>
      <c r="C612" s="148" t="str">
        <f t="shared" si="87"/>
        <v>40</v>
      </c>
      <c r="D612" s="148" t="str">
        <f t="shared" si="89"/>
        <v>85</v>
      </c>
      <c r="E612" s="148" t="str">
        <f t="shared" si="90"/>
        <v>700</v>
      </c>
      <c r="F612" s="141" t="str">
        <f t="shared" si="91"/>
        <v>5000.99</v>
      </c>
      <c r="G612" s="141" t="s">
        <v>96</v>
      </c>
      <c r="H612" s="163">
        <v>0</v>
      </c>
      <c r="I612" s="163">
        <v>0</v>
      </c>
      <c r="J612" s="163"/>
      <c r="K612" s="163"/>
      <c r="L612" s="163"/>
      <c r="M612" s="163">
        <v>0</v>
      </c>
      <c r="N612" s="139">
        <v>0</v>
      </c>
      <c r="O612" s="139"/>
      <c r="Q612" s="174">
        <v>0</v>
      </c>
      <c r="R612" s="174">
        <v>0</v>
      </c>
      <c r="S612" s="174"/>
      <c r="T612" s="174"/>
      <c r="U612" s="174"/>
      <c r="V612" s="174">
        <v>0</v>
      </c>
      <c r="W612" s="140">
        <v>0</v>
      </c>
      <c r="X612" s="140"/>
      <c r="Z612" s="172">
        <v>0</v>
      </c>
      <c r="AA612" s="172">
        <v>0</v>
      </c>
      <c r="AB612" s="172"/>
      <c r="AC612" s="172"/>
      <c r="AD612" s="172"/>
      <c r="AE612" s="172">
        <v>0</v>
      </c>
      <c r="AF612" s="172">
        <v>0</v>
      </c>
      <c r="AG612" s="172"/>
      <c r="AI612" s="168">
        <f>IFERROR(VLOOKUP(B612,[2]rptBudgetaryBudgetCrossOrganiza!$A$1:$M$744,4,FALSE),"0")</f>
        <v>0</v>
      </c>
      <c r="AJ612" s="168">
        <f>IFERROR(VLOOKUP(B612,[2]rptBudgetaryBudgetCrossOrganiza!$A$1:$M$744,6,FALSE),"0")</f>
        <v>0</v>
      </c>
      <c r="AK612" s="170">
        <f t="shared" si="93"/>
        <v>0</v>
      </c>
      <c r="AL612" s="170">
        <f>IFERROR(VLOOKUP(B612,[3]rptBudgetaryBudgetCrossOrganiza!$A$11516:$O$12569,13,FALSE),"0")</f>
        <v>0</v>
      </c>
      <c r="AM612" s="170"/>
      <c r="AN612" s="170"/>
      <c r="AO612" s="170"/>
      <c r="AP612" s="170"/>
      <c r="AQ612" s="170">
        <f t="shared" si="92"/>
        <v>0</v>
      </c>
    </row>
    <row r="613" spans="1:43" x14ac:dyDescent="0.2">
      <c r="A613" s="190">
        <v>4</v>
      </c>
      <c r="B613" s="141" t="s">
        <v>822</v>
      </c>
      <c r="C613" s="148" t="str">
        <f t="shared" si="87"/>
        <v>40</v>
      </c>
      <c r="D613" s="148" t="str">
        <f t="shared" si="89"/>
        <v>85</v>
      </c>
      <c r="E613" s="148" t="str">
        <f t="shared" si="90"/>
        <v>700</v>
      </c>
      <c r="F613" s="141" t="str">
        <f t="shared" si="91"/>
        <v>5100.00</v>
      </c>
      <c r="G613" s="141" t="s">
        <v>97</v>
      </c>
      <c r="H613" s="163">
        <v>74620</v>
      </c>
      <c r="I613" s="163">
        <v>74620</v>
      </c>
      <c r="J613" s="163"/>
      <c r="K613" s="163"/>
      <c r="L613" s="163"/>
      <c r="M613" s="163">
        <v>71051.63</v>
      </c>
      <c r="N613" s="139">
        <v>71051.63</v>
      </c>
      <c r="O613" s="139"/>
      <c r="Q613" s="174">
        <v>83940</v>
      </c>
      <c r="R613" s="174">
        <v>83940</v>
      </c>
      <c r="S613" s="174"/>
      <c r="T613" s="174"/>
      <c r="U613" s="174"/>
      <c r="V613" s="174">
        <v>78859.850000000006</v>
      </c>
      <c r="W613" s="140">
        <v>78859.850000000006</v>
      </c>
      <c r="X613" s="140"/>
      <c r="Z613" s="172">
        <v>90685</v>
      </c>
      <c r="AA613" s="172">
        <v>90685</v>
      </c>
      <c r="AB613" s="172"/>
      <c r="AC613" s="172"/>
      <c r="AD613" s="172"/>
      <c r="AE613" s="172">
        <v>91550.61</v>
      </c>
      <c r="AF613" s="172">
        <v>91550.61</v>
      </c>
      <c r="AG613" s="172"/>
      <c r="AI613" s="168">
        <f>IFERROR(VLOOKUP(B613,[2]rptBudgetaryBudgetCrossOrganiza!$A$1:$M$744,4,FALSE),"0")</f>
        <v>90685</v>
      </c>
      <c r="AJ613" s="168">
        <f>IFERROR(VLOOKUP(B613,[2]rptBudgetaryBudgetCrossOrganiza!$A$1:$M$744,6,FALSE),"0")</f>
        <v>90685</v>
      </c>
      <c r="AK613" s="170">
        <f t="shared" si="93"/>
        <v>90685</v>
      </c>
      <c r="AL613" s="170">
        <f>IFERROR(VLOOKUP(B613,[3]rptBudgetaryBudgetCrossOrganiza!$A$11516:$O$12569,13,FALSE),"0")</f>
        <v>23081.35</v>
      </c>
      <c r="AM613" s="170"/>
      <c r="AN613" s="170"/>
      <c r="AO613" s="170"/>
      <c r="AP613" s="170"/>
      <c r="AQ613" s="170">
        <f t="shared" si="92"/>
        <v>-90685</v>
      </c>
    </row>
    <row r="614" spans="1:43" x14ac:dyDescent="0.2">
      <c r="A614" s="190">
        <v>4</v>
      </c>
      <c r="B614" s="141" t="s">
        <v>823</v>
      </c>
      <c r="C614" s="148" t="str">
        <f t="shared" si="87"/>
        <v>40</v>
      </c>
      <c r="D614" s="148" t="str">
        <f t="shared" si="89"/>
        <v>85</v>
      </c>
      <c r="E614" s="148" t="str">
        <f t="shared" si="90"/>
        <v>700</v>
      </c>
      <c r="F614" s="141" t="str">
        <f t="shared" si="91"/>
        <v>5100.01</v>
      </c>
      <c r="G614" s="141" t="s">
        <v>98</v>
      </c>
      <c r="H614" s="163">
        <v>44935</v>
      </c>
      <c r="I614" s="163">
        <v>44935</v>
      </c>
      <c r="J614" s="163"/>
      <c r="K614" s="163"/>
      <c r="L614" s="163"/>
      <c r="M614" s="163">
        <v>41909.29</v>
      </c>
      <c r="N614" s="139">
        <v>41909.29</v>
      </c>
      <c r="O614" s="139"/>
      <c r="Q614" s="174">
        <v>45900</v>
      </c>
      <c r="R614" s="174">
        <v>45900</v>
      </c>
      <c r="S614" s="174"/>
      <c r="T614" s="174"/>
      <c r="U614" s="174"/>
      <c r="V614" s="174">
        <v>43119.88</v>
      </c>
      <c r="W614" s="140">
        <v>43119.88</v>
      </c>
      <c r="X614" s="140"/>
      <c r="Z614" s="172">
        <v>47570</v>
      </c>
      <c r="AA614" s="172">
        <v>47570</v>
      </c>
      <c r="AB614" s="172"/>
      <c r="AC614" s="172"/>
      <c r="AD614" s="172"/>
      <c r="AE614" s="172">
        <v>44353.73</v>
      </c>
      <c r="AF614" s="172">
        <v>44353.73</v>
      </c>
      <c r="AG614" s="172"/>
      <c r="AI614" s="168">
        <f>IFERROR(VLOOKUP(B614,[2]rptBudgetaryBudgetCrossOrganiza!$A$1:$M$744,4,FALSE),"0")</f>
        <v>47570</v>
      </c>
      <c r="AJ614" s="168">
        <f>IFERROR(VLOOKUP(B614,[2]rptBudgetaryBudgetCrossOrganiza!$A$1:$M$744,6,FALSE),"0")</f>
        <v>47570</v>
      </c>
      <c r="AK614" s="170">
        <f t="shared" si="93"/>
        <v>47570</v>
      </c>
      <c r="AL614" s="170">
        <f>IFERROR(VLOOKUP(B614,[3]rptBudgetaryBudgetCrossOrganiza!$A$11516:$O$12569,13,FALSE),"0")</f>
        <v>11503.09</v>
      </c>
      <c r="AM614" s="170"/>
      <c r="AN614" s="170"/>
      <c r="AO614" s="170"/>
      <c r="AP614" s="170"/>
      <c r="AQ614" s="170">
        <f t="shared" si="92"/>
        <v>-47570</v>
      </c>
    </row>
    <row r="615" spans="1:43" x14ac:dyDescent="0.2">
      <c r="A615" s="190">
        <v>4</v>
      </c>
      <c r="B615" s="141" t="s">
        <v>824</v>
      </c>
      <c r="C615" s="148" t="str">
        <f t="shared" si="87"/>
        <v>40</v>
      </c>
      <c r="D615" s="148" t="str">
        <f t="shared" si="89"/>
        <v>85</v>
      </c>
      <c r="E615" s="148" t="str">
        <f t="shared" si="90"/>
        <v>700</v>
      </c>
      <c r="F615" s="141" t="str">
        <f t="shared" si="91"/>
        <v>5100.02</v>
      </c>
      <c r="G615" s="141" t="s">
        <v>99</v>
      </c>
      <c r="H615" s="163">
        <v>103660</v>
      </c>
      <c r="I615" s="163">
        <v>103660</v>
      </c>
      <c r="J615" s="163"/>
      <c r="K615" s="163"/>
      <c r="L615" s="163"/>
      <c r="M615" s="163">
        <v>90445.19</v>
      </c>
      <c r="N615" s="139">
        <v>90445.19</v>
      </c>
      <c r="O615" s="139"/>
      <c r="Q615" s="174">
        <v>90160</v>
      </c>
      <c r="R615" s="174">
        <v>90160</v>
      </c>
      <c r="S615" s="174"/>
      <c r="T615" s="174"/>
      <c r="U615" s="174"/>
      <c r="V615" s="174">
        <v>88047.79</v>
      </c>
      <c r="W615" s="140">
        <v>88047.79</v>
      </c>
      <c r="X615" s="140"/>
      <c r="Z615" s="172">
        <v>91550</v>
      </c>
      <c r="AA615" s="172">
        <v>91550</v>
      </c>
      <c r="AB615" s="172"/>
      <c r="AC615" s="172"/>
      <c r="AD615" s="172"/>
      <c r="AE615" s="172">
        <v>94400.02</v>
      </c>
      <c r="AF615" s="172">
        <v>94400.02</v>
      </c>
      <c r="AG615" s="172"/>
      <c r="AI615" s="168">
        <f>IFERROR(VLOOKUP(B615,[2]rptBudgetaryBudgetCrossOrganiza!$A$1:$M$744,4,FALSE),"0")</f>
        <v>91550</v>
      </c>
      <c r="AJ615" s="168">
        <f>IFERROR(VLOOKUP(B615,[2]rptBudgetaryBudgetCrossOrganiza!$A$1:$M$744,6,FALSE),"0")</f>
        <v>91550</v>
      </c>
      <c r="AK615" s="170">
        <f t="shared" si="93"/>
        <v>91550</v>
      </c>
      <c r="AL615" s="170">
        <f>IFERROR(VLOOKUP(B615,[3]rptBudgetaryBudgetCrossOrganiza!$A$11516:$O$12569,13,FALSE),"0")</f>
        <v>23393.26</v>
      </c>
      <c r="AM615" s="170"/>
      <c r="AN615" s="170"/>
      <c r="AO615" s="170"/>
      <c r="AP615" s="170"/>
      <c r="AQ615" s="170">
        <f t="shared" si="92"/>
        <v>-91550</v>
      </c>
    </row>
    <row r="616" spans="1:43" x14ac:dyDescent="0.2">
      <c r="A616" s="190">
        <v>4</v>
      </c>
      <c r="B616" s="141" t="s">
        <v>825</v>
      </c>
      <c r="C616" s="148" t="str">
        <f t="shared" si="87"/>
        <v>40</v>
      </c>
      <c r="D616" s="148" t="str">
        <f t="shared" si="89"/>
        <v>85</v>
      </c>
      <c r="E616" s="148" t="str">
        <f t="shared" si="90"/>
        <v>700</v>
      </c>
      <c r="F616" s="141" t="str">
        <f t="shared" si="91"/>
        <v>5100.03</v>
      </c>
      <c r="G616" s="141" t="s">
        <v>100</v>
      </c>
      <c r="H616" s="163">
        <v>7735</v>
      </c>
      <c r="I616" s="163">
        <v>7735</v>
      </c>
      <c r="J616" s="163"/>
      <c r="K616" s="163"/>
      <c r="L616" s="163"/>
      <c r="M616" s="163">
        <v>7019.28</v>
      </c>
      <c r="N616" s="139">
        <v>7019.28</v>
      </c>
      <c r="O616" s="139"/>
      <c r="Q616" s="174">
        <v>7070</v>
      </c>
      <c r="R616" s="174">
        <v>7070</v>
      </c>
      <c r="S616" s="174"/>
      <c r="T616" s="174"/>
      <c r="U616" s="174"/>
      <c r="V616" s="174">
        <v>7093.87</v>
      </c>
      <c r="W616" s="140">
        <v>7093.87</v>
      </c>
      <c r="X616" s="140"/>
      <c r="Z616" s="172">
        <v>7560</v>
      </c>
      <c r="AA616" s="172">
        <v>7560</v>
      </c>
      <c r="AB616" s="172"/>
      <c r="AC616" s="172"/>
      <c r="AD616" s="172"/>
      <c r="AE616" s="172">
        <v>7036.48</v>
      </c>
      <c r="AF616" s="172">
        <v>7036.48</v>
      </c>
      <c r="AG616" s="172"/>
      <c r="AI616" s="168">
        <f>IFERROR(VLOOKUP(B616,[2]rptBudgetaryBudgetCrossOrganiza!$A$1:$M$744,4,FALSE),"0")</f>
        <v>7560</v>
      </c>
      <c r="AJ616" s="168">
        <f>IFERROR(VLOOKUP(B616,[2]rptBudgetaryBudgetCrossOrganiza!$A$1:$M$744,6,FALSE),"0")</f>
        <v>7560</v>
      </c>
      <c r="AK616" s="170">
        <f t="shared" si="93"/>
        <v>7560</v>
      </c>
      <c r="AL616" s="170">
        <f>IFERROR(VLOOKUP(B616,[3]rptBudgetaryBudgetCrossOrganiza!$A$11516:$O$12569,13,FALSE),"0")</f>
        <v>1575.16</v>
      </c>
      <c r="AM616" s="170"/>
      <c r="AN616" s="170"/>
      <c r="AO616" s="170"/>
      <c r="AP616" s="170"/>
      <c r="AQ616" s="170">
        <f t="shared" si="92"/>
        <v>-7560</v>
      </c>
    </row>
    <row r="617" spans="1:43" x14ac:dyDescent="0.2">
      <c r="A617" s="190">
        <v>4</v>
      </c>
      <c r="B617" s="141" t="s">
        <v>826</v>
      </c>
      <c r="C617" s="148" t="str">
        <f t="shared" si="87"/>
        <v>40</v>
      </c>
      <c r="D617" s="148" t="str">
        <f t="shared" si="89"/>
        <v>85</v>
      </c>
      <c r="E617" s="148" t="str">
        <f t="shared" si="90"/>
        <v>700</v>
      </c>
      <c r="F617" s="141" t="str">
        <f t="shared" si="91"/>
        <v>5100.04</v>
      </c>
      <c r="G617" s="141" t="s">
        <v>101</v>
      </c>
      <c r="H617" s="163">
        <v>1230</v>
      </c>
      <c r="I617" s="163">
        <v>1230</v>
      </c>
      <c r="J617" s="163"/>
      <c r="K617" s="163"/>
      <c r="L617" s="163"/>
      <c r="M617" s="163">
        <v>1143.42</v>
      </c>
      <c r="N617" s="139">
        <v>1143.42</v>
      </c>
      <c r="O617" s="139"/>
      <c r="Q617" s="174">
        <v>1155</v>
      </c>
      <c r="R617" s="174">
        <v>1155</v>
      </c>
      <c r="S617" s="174"/>
      <c r="T617" s="174"/>
      <c r="U617" s="174"/>
      <c r="V617" s="174">
        <v>1151.2</v>
      </c>
      <c r="W617" s="140">
        <v>1151.2</v>
      </c>
      <c r="X617" s="140"/>
      <c r="Z617" s="172">
        <v>1210</v>
      </c>
      <c r="AA617" s="172">
        <v>1210</v>
      </c>
      <c r="AB617" s="172"/>
      <c r="AC617" s="172"/>
      <c r="AD617" s="172"/>
      <c r="AE617" s="172">
        <v>1171.1600000000001</v>
      </c>
      <c r="AF617" s="172">
        <v>1171.1600000000001</v>
      </c>
      <c r="AG617" s="172"/>
      <c r="AI617" s="168">
        <f>IFERROR(VLOOKUP(B617,[2]rptBudgetaryBudgetCrossOrganiza!$A$1:$M$744,4,FALSE),"0")</f>
        <v>1210</v>
      </c>
      <c r="AJ617" s="168">
        <f>IFERROR(VLOOKUP(B617,[2]rptBudgetaryBudgetCrossOrganiza!$A$1:$M$744,6,FALSE),"0")</f>
        <v>1210</v>
      </c>
      <c r="AK617" s="170">
        <f t="shared" si="93"/>
        <v>1210</v>
      </c>
      <c r="AL617" s="170">
        <f>IFERROR(VLOOKUP(B617,[3]rptBudgetaryBudgetCrossOrganiza!$A$11516:$O$12569,13,FALSE),"0")</f>
        <v>271.93</v>
      </c>
      <c r="AM617" s="170"/>
      <c r="AN617" s="170"/>
      <c r="AO617" s="170"/>
      <c r="AP617" s="170"/>
      <c r="AQ617" s="170">
        <f t="shared" si="92"/>
        <v>-1210</v>
      </c>
    </row>
    <row r="618" spans="1:43" x14ac:dyDescent="0.2">
      <c r="A618" s="190">
        <v>4</v>
      </c>
      <c r="B618" s="141" t="s">
        <v>827</v>
      </c>
      <c r="C618" s="148" t="str">
        <f t="shared" si="87"/>
        <v>40</v>
      </c>
      <c r="D618" s="148" t="str">
        <f t="shared" si="89"/>
        <v>85</v>
      </c>
      <c r="E618" s="148" t="str">
        <f t="shared" si="90"/>
        <v>700</v>
      </c>
      <c r="F618" s="141" t="str">
        <f t="shared" si="91"/>
        <v>5100.05</v>
      </c>
      <c r="G618" s="141" t="s">
        <v>102</v>
      </c>
      <c r="H618" s="163">
        <v>520</v>
      </c>
      <c r="I618" s="163">
        <v>520</v>
      </c>
      <c r="J618" s="163"/>
      <c r="K618" s="163"/>
      <c r="L618" s="163"/>
      <c r="M618" s="163">
        <v>533.79</v>
      </c>
      <c r="N618" s="139">
        <v>533.79</v>
      </c>
      <c r="O618" s="139"/>
      <c r="Q618" s="174">
        <v>550</v>
      </c>
      <c r="R618" s="174">
        <v>550</v>
      </c>
      <c r="S618" s="174"/>
      <c r="T618" s="174"/>
      <c r="U618" s="174"/>
      <c r="V618" s="174">
        <v>565.45000000000005</v>
      </c>
      <c r="W618" s="140">
        <v>565.45000000000005</v>
      </c>
      <c r="X618" s="140"/>
      <c r="Z618" s="172">
        <v>610</v>
      </c>
      <c r="AA618" s="172">
        <v>610</v>
      </c>
      <c r="AB618" s="172"/>
      <c r="AC618" s="172"/>
      <c r="AD618" s="172"/>
      <c r="AE618" s="172">
        <v>568.01</v>
      </c>
      <c r="AF618" s="172">
        <v>568.01</v>
      </c>
      <c r="AG618" s="172"/>
      <c r="AI618" s="168">
        <f>IFERROR(VLOOKUP(B618,[2]rptBudgetaryBudgetCrossOrganiza!$A$1:$M$744,4,FALSE),"0")</f>
        <v>610</v>
      </c>
      <c r="AJ618" s="168">
        <f>IFERROR(VLOOKUP(B618,[2]rptBudgetaryBudgetCrossOrganiza!$A$1:$M$744,6,FALSE),"0")</f>
        <v>610</v>
      </c>
      <c r="AK618" s="170">
        <f t="shared" si="93"/>
        <v>610</v>
      </c>
      <c r="AL618" s="170">
        <f>IFERROR(VLOOKUP(B618,[3]rptBudgetaryBudgetCrossOrganiza!$A$11516:$O$12569,13,FALSE),"0")</f>
        <v>135.07</v>
      </c>
      <c r="AM618" s="170"/>
      <c r="AN618" s="170"/>
      <c r="AO618" s="170"/>
      <c r="AP618" s="170"/>
      <c r="AQ618" s="170">
        <f t="shared" si="92"/>
        <v>-610</v>
      </c>
    </row>
    <row r="619" spans="1:43" x14ac:dyDescent="0.2">
      <c r="A619" s="190">
        <v>4</v>
      </c>
      <c r="B619" s="141" t="s">
        <v>828</v>
      </c>
      <c r="C619" s="148" t="str">
        <f t="shared" si="87"/>
        <v>40</v>
      </c>
      <c r="D619" s="148" t="str">
        <f t="shared" si="89"/>
        <v>85</v>
      </c>
      <c r="E619" s="148" t="str">
        <f t="shared" si="90"/>
        <v>700</v>
      </c>
      <c r="F619" s="141" t="str">
        <f t="shared" si="91"/>
        <v>5100.06</v>
      </c>
      <c r="G619" s="141" t="s">
        <v>103</v>
      </c>
      <c r="H619" s="163">
        <v>13700</v>
      </c>
      <c r="I619" s="163">
        <v>13700</v>
      </c>
      <c r="J619" s="163"/>
      <c r="K619" s="163"/>
      <c r="L619" s="163"/>
      <c r="M619" s="163">
        <v>13700</v>
      </c>
      <c r="N619" s="139">
        <v>13700</v>
      </c>
      <c r="O619" s="139"/>
      <c r="Q619" s="174">
        <v>17310</v>
      </c>
      <c r="R619" s="174">
        <v>17310</v>
      </c>
      <c r="S619" s="174"/>
      <c r="T619" s="174"/>
      <c r="U619" s="174"/>
      <c r="V619" s="174">
        <v>17310</v>
      </c>
      <c r="W619" s="140">
        <v>17310</v>
      </c>
      <c r="X619" s="140"/>
      <c r="Z619" s="172">
        <v>19100</v>
      </c>
      <c r="AA619" s="172">
        <v>19100</v>
      </c>
      <c r="AB619" s="172"/>
      <c r="AC619" s="172"/>
      <c r="AD619" s="172"/>
      <c r="AE619" s="172">
        <v>6366.68</v>
      </c>
      <c r="AF619" s="172">
        <v>6366.68</v>
      </c>
      <c r="AG619" s="172"/>
      <c r="AI619" s="168">
        <f>IFERROR(VLOOKUP(B619,[2]rptBudgetaryBudgetCrossOrganiza!$A$1:$M$744,4,FALSE),"0")</f>
        <v>19100</v>
      </c>
      <c r="AJ619" s="168">
        <f>IFERROR(VLOOKUP(B619,[2]rptBudgetaryBudgetCrossOrganiza!$A$1:$M$744,6,FALSE),"0")</f>
        <v>19100</v>
      </c>
      <c r="AK619" s="170">
        <f t="shared" si="93"/>
        <v>19100</v>
      </c>
      <c r="AL619" s="170">
        <f>IFERROR(VLOOKUP(B619,[3]rptBudgetaryBudgetCrossOrganiza!$A$11516:$O$12569,13,FALSE),"0")</f>
        <v>0</v>
      </c>
      <c r="AM619" s="170"/>
      <c r="AN619" s="170"/>
      <c r="AO619" s="170"/>
      <c r="AP619" s="170"/>
      <c r="AQ619" s="170">
        <f t="shared" si="92"/>
        <v>-19100</v>
      </c>
    </row>
    <row r="620" spans="1:43" x14ac:dyDescent="0.2">
      <c r="A620" s="190">
        <v>4</v>
      </c>
      <c r="B620" s="141" t="s">
        <v>829</v>
      </c>
      <c r="C620" s="148" t="str">
        <f t="shared" ref="C620:C640" si="94">MID(B620,5,2)</f>
        <v>40</v>
      </c>
      <c r="D620" s="148" t="str">
        <f t="shared" si="89"/>
        <v>85</v>
      </c>
      <c r="E620" s="148" t="str">
        <f t="shared" si="90"/>
        <v>700</v>
      </c>
      <c r="F620" s="141" t="str">
        <f t="shared" si="91"/>
        <v>5100.07</v>
      </c>
      <c r="G620" s="141" t="s">
        <v>104</v>
      </c>
      <c r="H620" s="163">
        <v>2805</v>
      </c>
      <c r="I620" s="163">
        <v>2805</v>
      </c>
      <c r="J620" s="163"/>
      <c r="K620" s="163"/>
      <c r="L620" s="163"/>
      <c r="M620" s="163">
        <v>2523.11</v>
      </c>
      <c r="N620" s="139">
        <v>2523.11</v>
      </c>
      <c r="O620" s="139"/>
      <c r="Q620" s="174">
        <v>3030</v>
      </c>
      <c r="R620" s="174">
        <v>3030</v>
      </c>
      <c r="S620" s="174"/>
      <c r="T620" s="174"/>
      <c r="U620" s="174"/>
      <c r="V620" s="174">
        <v>2465.59</v>
      </c>
      <c r="W620" s="140">
        <v>2465.59</v>
      </c>
      <c r="X620" s="140"/>
      <c r="Z620" s="172">
        <v>2720</v>
      </c>
      <c r="AA620" s="172">
        <v>2720</v>
      </c>
      <c r="AB620" s="172"/>
      <c r="AC620" s="172"/>
      <c r="AD620" s="172"/>
      <c r="AE620" s="172">
        <v>2444.02</v>
      </c>
      <c r="AF620" s="172">
        <v>2444.02</v>
      </c>
      <c r="AG620" s="172"/>
      <c r="AI620" s="168">
        <f>IFERROR(VLOOKUP(B620,[2]rptBudgetaryBudgetCrossOrganiza!$A$1:$M$744,4,FALSE),"0")</f>
        <v>2720</v>
      </c>
      <c r="AJ620" s="168">
        <f>IFERROR(VLOOKUP(B620,[2]rptBudgetaryBudgetCrossOrganiza!$A$1:$M$744,6,FALSE),"0")</f>
        <v>2720</v>
      </c>
      <c r="AK620" s="170">
        <f t="shared" si="93"/>
        <v>2720</v>
      </c>
      <c r="AL620" s="170">
        <f>IFERROR(VLOOKUP(B620,[3]rptBudgetaryBudgetCrossOrganiza!$A$11516:$O$12569,13,FALSE),"0")</f>
        <v>506.95</v>
      </c>
      <c r="AM620" s="170"/>
      <c r="AN620" s="170"/>
      <c r="AO620" s="170"/>
      <c r="AP620" s="170"/>
      <c r="AQ620" s="170">
        <f t="shared" si="92"/>
        <v>-2720</v>
      </c>
    </row>
    <row r="621" spans="1:43" x14ac:dyDescent="0.2">
      <c r="A621" s="190">
        <v>4</v>
      </c>
      <c r="B621" s="141" t="s">
        <v>830</v>
      </c>
      <c r="C621" s="148" t="str">
        <f t="shared" si="94"/>
        <v>40</v>
      </c>
      <c r="D621" s="148" t="str">
        <f t="shared" si="89"/>
        <v>85</v>
      </c>
      <c r="E621" s="148" t="str">
        <f t="shared" si="90"/>
        <v>700</v>
      </c>
      <c r="F621" s="141" t="str">
        <f t="shared" si="91"/>
        <v>5100.08</v>
      </c>
      <c r="G621" s="141" t="s">
        <v>105</v>
      </c>
      <c r="H621" s="163">
        <v>9609</v>
      </c>
      <c r="I621" s="163">
        <v>9609</v>
      </c>
      <c r="J621" s="163"/>
      <c r="K621" s="163"/>
      <c r="L621" s="163"/>
      <c r="M621" s="163">
        <v>15667.26</v>
      </c>
      <c r="N621" s="139">
        <v>15667.26</v>
      </c>
      <c r="O621" s="139"/>
      <c r="Q621" s="174">
        <v>16170</v>
      </c>
      <c r="R621" s="174">
        <v>16170</v>
      </c>
      <c r="S621" s="174"/>
      <c r="T621" s="174"/>
      <c r="U621" s="174"/>
      <c r="V621" s="174">
        <v>15493.05</v>
      </c>
      <c r="W621" s="140">
        <v>15493.05</v>
      </c>
      <c r="X621" s="140"/>
      <c r="Z621" s="172">
        <v>16710</v>
      </c>
      <c r="AA621" s="172">
        <v>16710</v>
      </c>
      <c r="AB621" s="172"/>
      <c r="AC621" s="172"/>
      <c r="AD621" s="172"/>
      <c r="AE621" s="172">
        <v>16780.84</v>
      </c>
      <c r="AF621" s="172">
        <v>16780.84</v>
      </c>
      <c r="AG621" s="172"/>
      <c r="AI621" s="168">
        <f>IFERROR(VLOOKUP(B621,[2]rptBudgetaryBudgetCrossOrganiza!$A$1:$M$744,4,FALSE),"0")</f>
        <v>16710</v>
      </c>
      <c r="AJ621" s="168">
        <f>IFERROR(VLOOKUP(B621,[2]rptBudgetaryBudgetCrossOrganiza!$A$1:$M$744,6,FALSE),"0")</f>
        <v>16710</v>
      </c>
      <c r="AK621" s="170">
        <f t="shared" si="93"/>
        <v>16710</v>
      </c>
      <c r="AL621" s="170">
        <f>IFERROR(VLOOKUP(B621,[3]rptBudgetaryBudgetCrossOrganiza!$A$11516:$O$12569,13,FALSE),"0")</f>
        <v>4170.5</v>
      </c>
      <c r="AM621" s="170"/>
      <c r="AN621" s="170"/>
      <c r="AO621" s="170"/>
      <c r="AP621" s="170"/>
      <c r="AQ621" s="170">
        <f t="shared" si="92"/>
        <v>-16710</v>
      </c>
    </row>
    <row r="622" spans="1:43" x14ac:dyDescent="0.2">
      <c r="A622" s="190">
        <v>4</v>
      </c>
      <c r="B622" s="141" t="s">
        <v>831</v>
      </c>
      <c r="C622" s="148" t="str">
        <f t="shared" si="94"/>
        <v>40</v>
      </c>
      <c r="D622" s="148" t="str">
        <f t="shared" si="89"/>
        <v>85</v>
      </c>
      <c r="E622" s="148" t="str">
        <f t="shared" si="90"/>
        <v>700</v>
      </c>
      <c r="F622" s="141" t="str">
        <f t="shared" si="91"/>
        <v>5100.09</v>
      </c>
      <c r="G622" s="141" t="s">
        <v>106</v>
      </c>
      <c r="H622" s="163">
        <v>0</v>
      </c>
      <c r="I622" s="163">
        <v>0</v>
      </c>
      <c r="J622" s="163"/>
      <c r="K622" s="163"/>
      <c r="L622" s="163"/>
      <c r="M622" s="163">
        <v>0</v>
      </c>
      <c r="N622" s="139">
        <v>0</v>
      </c>
      <c r="O622" s="139"/>
      <c r="Q622" s="174">
        <v>0</v>
      </c>
      <c r="R622" s="174">
        <v>0</v>
      </c>
      <c r="S622" s="174"/>
      <c r="T622" s="174"/>
      <c r="U622" s="174"/>
      <c r="V622" s="174">
        <v>0</v>
      </c>
      <c r="W622" s="140">
        <v>0</v>
      </c>
      <c r="X622" s="140"/>
      <c r="Z622" s="172">
        <v>0</v>
      </c>
      <c r="AA622" s="172">
        <v>0</v>
      </c>
      <c r="AB622" s="172"/>
      <c r="AC622" s="172"/>
      <c r="AD622" s="172"/>
      <c r="AE622" s="172">
        <v>0</v>
      </c>
      <c r="AF622" s="172">
        <v>0</v>
      </c>
      <c r="AG622" s="172"/>
      <c r="AI622" s="168">
        <f>IFERROR(VLOOKUP(B622,[2]rptBudgetaryBudgetCrossOrganiza!$A$1:$M$744,4,FALSE),"0")</f>
        <v>0</v>
      </c>
      <c r="AJ622" s="168">
        <f>IFERROR(VLOOKUP(B622,[2]rptBudgetaryBudgetCrossOrganiza!$A$1:$M$744,6,FALSE),"0")</f>
        <v>0</v>
      </c>
      <c r="AK622" s="170">
        <f t="shared" si="93"/>
        <v>0</v>
      </c>
      <c r="AL622" s="170">
        <f>IFERROR(VLOOKUP(B622,[3]rptBudgetaryBudgetCrossOrganiza!$A$11516:$O$12569,13,FALSE),"0")</f>
        <v>0</v>
      </c>
      <c r="AM622" s="170"/>
      <c r="AN622" s="170"/>
      <c r="AO622" s="170"/>
      <c r="AP622" s="170"/>
      <c r="AQ622" s="170">
        <f t="shared" si="92"/>
        <v>0</v>
      </c>
    </row>
    <row r="623" spans="1:43" x14ac:dyDescent="0.2">
      <c r="A623" s="190">
        <v>4</v>
      </c>
      <c r="B623" s="141" t="s">
        <v>832</v>
      </c>
      <c r="C623" s="148" t="str">
        <f t="shared" si="94"/>
        <v>40</v>
      </c>
      <c r="D623" s="148" t="str">
        <f t="shared" si="89"/>
        <v>85</v>
      </c>
      <c r="E623" s="148" t="str">
        <f t="shared" si="90"/>
        <v>700</v>
      </c>
      <c r="F623" s="141" t="str">
        <f t="shared" si="91"/>
        <v>5100.10</v>
      </c>
      <c r="G623" s="141" t="s">
        <v>107</v>
      </c>
      <c r="H623" s="163">
        <v>0</v>
      </c>
      <c r="I623" s="163">
        <v>0</v>
      </c>
      <c r="J623" s="163"/>
      <c r="K623" s="163"/>
      <c r="L623" s="163"/>
      <c r="M623" s="163">
        <v>0</v>
      </c>
      <c r="N623" s="139">
        <v>0</v>
      </c>
      <c r="O623" s="139"/>
      <c r="Q623" s="174">
        <v>0</v>
      </c>
      <c r="R623" s="174">
        <v>0</v>
      </c>
      <c r="S623" s="174"/>
      <c r="T623" s="174"/>
      <c r="U623" s="174"/>
      <c r="V623" s="174">
        <v>0</v>
      </c>
      <c r="W623" s="140">
        <v>0</v>
      </c>
      <c r="X623" s="140"/>
      <c r="Z623" s="172">
        <v>0</v>
      </c>
      <c r="AA623" s="172">
        <v>0</v>
      </c>
      <c r="AB623" s="172"/>
      <c r="AC623" s="172"/>
      <c r="AD623" s="172"/>
      <c r="AE623" s="172">
        <v>2550</v>
      </c>
      <c r="AF623" s="172">
        <v>2550</v>
      </c>
      <c r="AG623" s="172"/>
      <c r="AI623" s="168">
        <f>IFERROR(VLOOKUP(B623,[2]rptBudgetaryBudgetCrossOrganiza!$A$1:$M$744,4,FALSE),"0")</f>
        <v>0</v>
      </c>
      <c r="AJ623" s="168">
        <f>IFERROR(VLOOKUP(B623,[2]rptBudgetaryBudgetCrossOrganiza!$A$1:$M$744,6,FALSE),"0")</f>
        <v>0</v>
      </c>
      <c r="AK623" s="170">
        <f t="shared" si="93"/>
        <v>0</v>
      </c>
      <c r="AL623" s="170">
        <f>IFERROR(VLOOKUP(B623,[3]rptBudgetaryBudgetCrossOrganiza!$A$11516:$O$12569,13,FALSE),"0")</f>
        <v>0</v>
      </c>
      <c r="AM623" s="170"/>
      <c r="AN623" s="170"/>
      <c r="AO623" s="170"/>
      <c r="AP623" s="170"/>
      <c r="AQ623" s="170">
        <f t="shared" si="92"/>
        <v>0</v>
      </c>
    </row>
    <row r="624" spans="1:43" x14ac:dyDescent="0.2">
      <c r="A624" s="190">
        <v>4</v>
      </c>
      <c r="B624" s="141" t="s">
        <v>833</v>
      </c>
      <c r="C624" s="148" t="str">
        <f t="shared" si="94"/>
        <v>40</v>
      </c>
      <c r="D624" s="148" t="str">
        <f t="shared" si="89"/>
        <v>85</v>
      </c>
      <c r="E624" s="148" t="str">
        <f t="shared" si="90"/>
        <v>700</v>
      </c>
      <c r="F624" s="141" t="str">
        <f t="shared" si="91"/>
        <v>5100.11</v>
      </c>
      <c r="G624" s="141" t="s">
        <v>108</v>
      </c>
      <c r="H624" s="163">
        <v>9590</v>
      </c>
      <c r="I624" s="163">
        <v>9590</v>
      </c>
      <c r="J624" s="163"/>
      <c r="K624" s="163"/>
      <c r="L624" s="163"/>
      <c r="M624" s="163">
        <v>6264.72</v>
      </c>
      <c r="N624" s="139">
        <v>6264.72</v>
      </c>
      <c r="O624" s="139"/>
      <c r="Q624" s="174">
        <v>10005</v>
      </c>
      <c r="R624" s="174">
        <v>10005</v>
      </c>
      <c r="S624" s="174"/>
      <c r="T624" s="174"/>
      <c r="U624" s="174"/>
      <c r="V624" s="174">
        <v>6357.5</v>
      </c>
      <c r="W624" s="140">
        <v>6357.5</v>
      </c>
      <c r="X624" s="140"/>
      <c r="Z624" s="172">
        <v>7625</v>
      </c>
      <c r="AA624" s="172">
        <v>7625</v>
      </c>
      <c r="AB624" s="172"/>
      <c r="AC624" s="172"/>
      <c r="AD624" s="172"/>
      <c r="AE624" s="172">
        <v>6925.69</v>
      </c>
      <c r="AF624" s="172">
        <v>6925.69</v>
      </c>
      <c r="AG624" s="172"/>
      <c r="AI624" s="168">
        <f>IFERROR(VLOOKUP(B624,[2]rptBudgetaryBudgetCrossOrganiza!$A$1:$M$744,4,FALSE),"0")</f>
        <v>7625</v>
      </c>
      <c r="AJ624" s="168">
        <f>IFERROR(VLOOKUP(B624,[2]rptBudgetaryBudgetCrossOrganiza!$A$1:$M$744,6,FALSE),"0")</f>
        <v>7625</v>
      </c>
      <c r="AK624" s="170">
        <f t="shared" si="93"/>
        <v>7625</v>
      </c>
      <c r="AL624" s="170">
        <f>IFERROR(VLOOKUP(B624,[3]rptBudgetaryBudgetCrossOrganiza!$A$11516:$O$12569,13,FALSE),"0")</f>
        <v>1679.93</v>
      </c>
      <c r="AM624" s="170"/>
      <c r="AN624" s="170"/>
      <c r="AO624" s="170"/>
      <c r="AP624" s="170"/>
      <c r="AQ624" s="170">
        <f t="shared" si="92"/>
        <v>-7625</v>
      </c>
    </row>
    <row r="625" spans="1:43" x14ac:dyDescent="0.2">
      <c r="A625" s="190">
        <v>4</v>
      </c>
      <c r="B625" s="141" t="s">
        <v>834</v>
      </c>
      <c r="C625" s="148" t="str">
        <f t="shared" si="94"/>
        <v>40</v>
      </c>
      <c r="D625" s="148" t="str">
        <f t="shared" si="89"/>
        <v>85</v>
      </c>
      <c r="E625" s="148" t="str">
        <f t="shared" si="90"/>
        <v>700</v>
      </c>
      <c r="F625" s="141" t="str">
        <f t="shared" si="91"/>
        <v>5100.12</v>
      </c>
      <c r="G625" s="141" t="s">
        <v>109</v>
      </c>
      <c r="H625" s="163">
        <v>0</v>
      </c>
      <c r="I625" s="163">
        <v>0</v>
      </c>
      <c r="J625" s="163"/>
      <c r="K625" s="163"/>
      <c r="L625" s="163"/>
      <c r="M625" s="163">
        <v>0</v>
      </c>
      <c r="N625" s="139">
        <v>0</v>
      </c>
      <c r="O625" s="139"/>
      <c r="Q625" s="174">
        <v>0</v>
      </c>
      <c r="R625" s="174">
        <v>0</v>
      </c>
      <c r="S625" s="174"/>
      <c r="T625" s="174"/>
      <c r="U625" s="174"/>
      <c r="V625" s="174">
        <v>0</v>
      </c>
      <c r="W625" s="140">
        <v>0</v>
      </c>
      <c r="X625" s="140"/>
      <c r="Z625" s="172">
        <v>0</v>
      </c>
      <c r="AA625" s="172">
        <v>0</v>
      </c>
      <c r="AB625" s="172"/>
      <c r="AC625" s="172"/>
      <c r="AD625" s="172"/>
      <c r="AE625" s="172">
        <v>0</v>
      </c>
      <c r="AF625" s="172">
        <v>0</v>
      </c>
      <c r="AG625" s="172"/>
      <c r="AI625" s="168">
        <f>IFERROR(VLOOKUP(B625,[2]rptBudgetaryBudgetCrossOrganiza!$A$1:$M$744,4,FALSE),"0")</f>
        <v>0</v>
      </c>
      <c r="AJ625" s="168">
        <f>IFERROR(VLOOKUP(B625,[2]rptBudgetaryBudgetCrossOrganiza!$A$1:$M$744,6,FALSE),"0")</f>
        <v>0</v>
      </c>
      <c r="AK625" s="170">
        <f t="shared" si="93"/>
        <v>0</v>
      </c>
      <c r="AL625" s="170">
        <f>IFERROR(VLOOKUP(B625,[3]rptBudgetaryBudgetCrossOrganiza!$A$11516:$O$12569,13,FALSE),"0")</f>
        <v>0</v>
      </c>
      <c r="AM625" s="170"/>
      <c r="AN625" s="170"/>
      <c r="AO625" s="170"/>
      <c r="AP625" s="170"/>
      <c r="AQ625" s="170">
        <f t="shared" si="92"/>
        <v>0</v>
      </c>
    </row>
    <row r="626" spans="1:43" x14ac:dyDescent="0.2">
      <c r="A626" s="190">
        <v>4</v>
      </c>
      <c r="B626" s="141" t="s">
        <v>835</v>
      </c>
      <c r="C626" s="148" t="str">
        <f t="shared" si="94"/>
        <v>40</v>
      </c>
      <c r="D626" s="148" t="str">
        <f t="shared" si="89"/>
        <v>85</v>
      </c>
      <c r="E626" s="148" t="str">
        <f t="shared" si="90"/>
        <v>700</v>
      </c>
      <c r="F626" s="141" t="str">
        <f t="shared" si="91"/>
        <v>5100.15</v>
      </c>
      <c r="G626" s="141" t="s">
        <v>112</v>
      </c>
      <c r="H626" s="163">
        <v>600</v>
      </c>
      <c r="I626" s="163">
        <v>600</v>
      </c>
      <c r="J626" s="163"/>
      <c r="K626" s="163"/>
      <c r="L626" s="163"/>
      <c r="M626" s="163">
        <v>580.32000000000005</v>
      </c>
      <c r="N626" s="139">
        <v>580.32000000000005</v>
      </c>
      <c r="O626" s="139"/>
      <c r="Q626" s="174">
        <v>600</v>
      </c>
      <c r="R626" s="174">
        <v>600</v>
      </c>
      <c r="S626" s="174"/>
      <c r="T626" s="174"/>
      <c r="U626" s="174"/>
      <c r="V626" s="174">
        <v>540</v>
      </c>
      <c r="W626" s="140">
        <v>540</v>
      </c>
      <c r="X626" s="140"/>
      <c r="Z626" s="172">
        <v>540</v>
      </c>
      <c r="AA626" s="172">
        <v>540</v>
      </c>
      <c r="AB626" s="172"/>
      <c r="AC626" s="172"/>
      <c r="AD626" s="172"/>
      <c r="AE626" s="172">
        <v>540</v>
      </c>
      <c r="AF626" s="172">
        <v>540</v>
      </c>
      <c r="AG626" s="172"/>
      <c r="AI626" s="168">
        <f>IFERROR(VLOOKUP(B626,[2]rptBudgetaryBudgetCrossOrganiza!$A$1:$M$744,4,FALSE),"0")</f>
        <v>540</v>
      </c>
      <c r="AJ626" s="168">
        <f>IFERROR(VLOOKUP(B626,[2]rptBudgetaryBudgetCrossOrganiza!$A$1:$M$744,6,FALSE),"0")</f>
        <v>540</v>
      </c>
      <c r="AK626" s="170">
        <f t="shared" si="93"/>
        <v>540</v>
      </c>
      <c r="AL626" s="170">
        <f>IFERROR(VLOOKUP(B626,[3]rptBudgetaryBudgetCrossOrganiza!$A$11516:$O$12569,13,FALSE),"0")</f>
        <v>135</v>
      </c>
      <c r="AM626" s="170"/>
      <c r="AN626" s="170"/>
      <c r="AO626" s="170"/>
      <c r="AP626" s="170"/>
      <c r="AQ626" s="170">
        <f t="shared" si="92"/>
        <v>-540</v>
      </c>
    </row>
    <row r="627" spans="1:43" x14ac:dyDescent="0.2">
      <c r="A627" s="190">
        <v>4</v>
      </c>
      <c r="B627" s="141" t="s">
        <v>836</v>
      </c>
      <c r="C627" s="148" t="str">
        <f t="shared" si="94"/>
        <v>40</v>
      </c>
      <c r="D627" s="148" t="str">
        <f t="shared" si="89"/>
        <v>85</v>
      </c>
      <c r="E627" s="148" t="str">
        <f t="shared" si="90"/>
        <v>700</v>
      </c>
      <c r="F627" s="141" t="str">
        <f t="shared" si="91"/>
        <v>5100.17</v>
      </c>
      <c r="G627" s="141" t="s">
        <v>897</v>
      </c>
      <c r="H627" s="163">
        <v>0</v>
      </c>
      <c r="I627" s="163">
        <v>0</v>
      </c>
      <c r="J627" s="163"/>
      <c r="K627" s="163"/>
      <c r="L627" s="163"/>
      <c r="M627" s="163">
        <v>0</v>
      </c>
      <c r="N627" s="139">
        <v>0</v>
      </c>
      <c r="O627" s="139"/>
      <c r="Q627" s="174">
        <v>0</v>
      </c>
      <c r="R627" s="174">
        <v>0</v>
      </c>
      <c r="S627" s="174"/>
      <c r="T627" s="174"/>
      <c r="U627" s="174"/>
      <c r="V627" s="174">
        <v>0</v>
      </c>
      <c r="W627" s="140">
        <v>0</v>
      </c>
      <c r="X627" s="140"/>
      <c r="Z627" s="172">
        <v>0</v>
      </c>
      <c r="AA627" s="172">
        <v>0</v>
      </c>
      <c r="AB627" s="172"/>
      <c r="AC627" s="172"/>
      <c r="AD627" s="172"/>
      <c r="AE627" s="172">
        <v>0</v>
      </c>
      <c r="AF627" s="172">
        <v>0</v>
      </c>
      <c r="AG627" s="172"/>
      <c r="AI627" s="168">
        <f>IFERROR(VLOOKUP(B627,[2]rptBudgetaryBudgetCrossOrganiza!$A$1:$M$744,4,FALSE),"0")</f>
        <v>0</v>
      </c>
      <c r="AJ627" s="168">
        <f>IFERROR(VLOOKUP(B627,[2]rptBudgetaryBudgetCrossOrganiza!$A$1:$M$744,6,FALSE),"0")</f>
        <v>0</v>
      </c>
      <c r="AK627" s="170">
        <f t="shared" si="93"/>
        <v>0</v>
      </c>
      <c r="AL627" s="170">
        <f>IFERROR(VLOOKUP(B627,[3]rptBudgetaryBudgetCrossOrganiza!$A$11516:$O$12569,13,FALSE),"0")</f>
        <v>0</v>
      </c>
      <c r="AM627" s="170"/>
      <c r="AN627" s="170"/>
      <c r="AO627" s="170"/>
      <c r="AP627" s="170"/>
      <c r="AQ627" s="170">
        <f t="shared" si="92"/>
        <v>0</v>
      </c>
    </row>
    <row r="628" spans="1:43" x14ac:dyDescent="0.2">
      <c r="A628" s="141">
        <v>5</v>
      </c>
      <c r="B628" s="141" t="s">
        <v>837</v>
      </c>
      <c r="C628" s="148" t="str">
        <f t="shared" si="94"/>
        <v>40</v>
      </c>
      <c r="D628" s="148" t="str">
        <f t="shared" si="89"/>
        <v>85</v>
      </c>
      <c r="E628" s="148" t="str">
        <f t="shared" si="90"/>
        <v>700</v>
      </c>
      <c r="F628" s="141" t="str">
        <f t="shared" si="91"/>
        <v>6000.09</v>
      </c>
      <c r="G628" s="141" t="s">
        <v>183</v>
      </c>
      <c r="H628" s="163">
        <v>1700</v>
      </c>
      <c r="I628" s="163">
        <v>1700</v>
      </c>
      <c r="J628" s="163"/>
      <c r="K628" s="163"/>
      <c r="L628" s="163"/>
      <c r="M628" s="163">
        <v>1076.3900000000001</v>
      </c>
      <c r="N628" s="139">
        <v>1076.3900000000001</v>
      </c>
      <c r="O628" s="139"/>
      <c r="Q628" s="174">
        <v>1700</v>
      </c>
      <c r="R628" s="174">
        <v>1700</v>
      </c>
      <c r="S628" s="174"/>
      <c r="T628" s="174"/>
      <c r="U628" s="174"/>
      <c r="V628" s="174">
        <v>883.09</v>
      </c>
      <c r="W628" s="140">
        <v>883.09</v>
      </c>
      <c r="X628" s="140"/>
      <c r="Z628" s="172">
        <v>1700</v>
      </c>
      <c r="AA628" s="172">
        <v>1700</v>
      </c>
      <c r="AB628" s="172"/>
      <c r="AC628" s="172"/>
      <c r="AD628" s="172"/>
      <c r="AE628" s="172">
        <v>1384.94</v>
      </c>
      <c r="AF628" s="172">
        <v>1384.94</v>
      </c>
      <c r="AG628" s="172"/>
      <c r="AI628" s="168">
        <f>IFERROR(VLOOKUP(B628,[2]rptBudgetaryBudgetCrossOrganiza!$A$1:$M$744,4,FALSE),"0")</f>
        <v>1700</v>
      </c>
      <c r="AJ628" s="168">
        <f>IFERROR(VLOOKUP(B628,[2]rptBudgetaryBudgetCrossOrganiza!$A$1:$M$744,6,FALSE),"0")</f>
        <v>1700</v>
      </c>
      <c r="AK628" s="170">
        <v>1700</v>
      </c>
      <c r="AL628" s="170">
        <f>IFERROR(VLOOKUP(B628,[3]rptBudgetaryBudgetCrossOrganiza!$A$11516:$O$12569,13,FALSE),"0")</f>
        <v>266.62</v>
      </c>
      <c r="AM628" s="170"/>
      <c r="AN628" s="170"/>
      <c r="AO628" s="170"/>
      <c r="AP628" s="170"/>
      <c r="AQ628" s="170">
        <f t="shared" si="92"/>
        <v>-1700</v>
      </c>
    </row>
    <row r="629" spans="1:43" x14ac:dyDescent="0.2">
      <c r="A629" s="141">
        <v>6</v>
      </c>
      <c r="B629" s="141" t="s">
        <v>838</v>
      </c>
      <c r="C629" s="148" t="str">
        <f t="shared" si="94"/>
        <v>40</v>
      </c>
      <c r="D629" s="148" t="str">
        <f t="shared" si="89"/>
        <v>85</v>
      </c>
      <c r="E629" s="148" t="str">
        <f t="shared" si="90"/>
        <v>700</v>
      </c>
      <c r="F629" s="141" t="str">
        <f t="shared" si="91"/>
        <v>6200.02</v>
      </c>
      <c r="G629" s="141" t="s">
        <v>116</v>
      </c>
      <c r="H629" s="163">
        <v>7000</v>
      </c>
      <c r="I629" s="163">
        <v>7000</v>
      </c>
      <c r="J629" s="163"/>
      <c r="K629" s="163"/>
      <c r="L629" s="163"/>
      <c r="M629" s="163">
        <v>5363.51</v>
      </c>
      <c r="N629" s="139">
        <v>5363.51</v>
      </c>
      <c r="O629" s="139"/>
      <c r="Q629" s="174">
        <v>7000</v>
      </c>
      <c r="R629" s="174">
        <v>11555</v>
      </c>
      <c r="S629" s="174"/>
      <c r="T629" s="174"/>
      <c r="U629" s="174"/>
      <c r="V629" s="174">
        <v>3679.99</v>
      </c>
      <c r="W629" s="140">
        <v>3679.99</v>
      </c>
      <c r="X629" s="140"/>
      <c r="Z629" s="172">
        <v>7000</v>
      </c>
      <c r="AA629" s="172">
        <v>7151</v>
      </c>
      <c r="AB629" s="172"/>
      <c r="AC629" s="172"/>
      <c r="AD629" s="172"/>
      <c r="AE629" s="172">
        <v>6117.2</v>
      </c>
      <c r="AF629" s="172">
        <v>6117.2</v>
      </c>
      <c r="AG629" s="172"/>
      <c r="AI629" s="168">
        <f>IFERROR(VLOOKUP(B629,[2]rptBudgetaryBudgetCrossOrganiza!$A$1:$M$744,4,FALSE),"0")</f>
        <v>7000</v>
      </c>
      <c r="AJ629" s="168">
        <f>IFERROR(VLOOKUP(B629,[2]rptBudgetaryBudgetCrossOrganiza!$A$1:$M$744,6,FALSE),"0")</f>
        <v>7000</v>
      </c>
      <c r="AK629" s="170">
        <v>7000</v>
      </c>
      <c r="AL629" s="170">
        <f>IFERROR(VLOOKUP(B629,[3]rptBudgetaryBudgetCrossOrganiza!$A$11516:$O$12569,13,FALSE),"0")</f>
        <v>32.799999999999997</v>
      </c>
      <c r="AM629" s="170"/>
      <c r="AN629" s="170"/>
      <c r="AO629" s="170"/>
      <c r="AP629" s="170"/>
      <c r="AQ629" s="170">
        <f t="shared" si="92"/>
        <v>-7000</v>
      </c>
    </row>
    <row r="630" spans="1:43" x14ac:dyDescent="0.2">
      <c r="A630" s="141">
        <v>6</v>
      </c>
      <c r="B630" s="141" t="s">
        <v>839</v>
      </c>
      <c r="C630" s="148" t="str">
        <f t="shared" si="94"/>
        <v>40</v>
      </c>
      <c r="D630" s="148" t="str">
        <f t="shared" si="89"/>
        <v>85</v>
      </c>
      <c r="E630" s="148" t="str">
        <f t="shared" si="90"/>
        <v>700</v>
      </c>
      <c r="F630" s="141" t="str">
        <f t="shared" si="91"/>
        <v>6200.05</v>
      </c>
      <c r="G630" s="141" t="s">
        <v>118</v>
      </c>
      <c r="H630" s="163">
        <v>7500</v>
      </c>
      <c r="I630" s="163">
        <v>7500</v>
      </c>
      <c r="J630" s="163"/>
      <c r="K630" s="163"/>
      <c r="L630" s="163"/>
      <c r="M630" s="163">
        <v>8869.94</v>
      </c>
      <c r="N630" s="139">
        <v>8869.94</v>
      </c>
      <c r="O630" s="139"/>
      <c r="Q630" s="174">
        <v>9000</v>
      </c>
      <c r="R630" s="174">
        <v>9000</v>
      </c>
      <c r="S630" s="174"/>
      <c r="T630" s="174"/>
      <c r="U630" s="174"/>
      <c r="V630" s="174">
        <v>7776.99</v>
      </c>
      <c r="W630" s="140">
        <v>7776.99</v>
      </c>
      <c r="X630" s="140"/>
      <c r="Z630" s="172">
        <v>9000</v>
      </c>
      <c r="AA630" s="172">
        <v>9000</v>
      </c>
      <c r="AB630" s="172"/>
      <c r="AC630" s="172"/>
      <c r="AD630" s="172"/>
      <c r="AE630" s="172">
        <v>7249.12</v>
      </c>
      <c r="AF630" s="172">
        <v>7249.12</v>
      </c>
      <c r="AG630" s="172"/>
      <c r="AI630" s="168">
        <f>IFERROR(VLOOKUP(B630,[2]rptBudgetaryBudgetCrossOrganiza!$A$1:$M$744,4,FALSE),"0")</f>
        <v>9000</v>
      </c>
      <c r="AJ630" s="168">
        <f>IFERROR(VLOOKUP(B630,[2]rptBudgetaryBudgetCrossOrganiza!$A$1:$M$744,6,FALSE),"0")</f>
        <v>9000</v>
      </c>
      <c r="AK630" s="170">
        <v>9000</v>
      </c>
      <c r="AL630" s="170">
        <f>IFERROR(VLOOKUP(B630,[3]rptBudgetaryBudgetCrossOrganiza!$A$11516:$O$12569,13,FALSE),"0")</f>
        <v>0</v>
      </c>
      <c r="AM630" s="170"/>
      <c r="AN630" s="170"/>
      <c r="AO630" s="170"/>
      <c r="AP630" s="170"/>
      <c r="AQ630" s="170">
        <f t="shared" si="92"/>
        <v>-9000</v>
      </c>
    </row>
    <row r="631" spans="1:43" x14ac:dyDescent="0.2">
      <c r="A631" s="141">
        <v>6</v>
      </c>
      <c r="B631" s="141" t="s">
        <v>840</v>
      </c>
      <c r="C631" s="148" t="str">
        <f t="shared" si="94"/>
        <v>40</v>
      </c>
      <c r="D631" s="148" t="str">
        <f t="shared" si="89"/>
        <v>85</v>
      </c>
      <c r="E631" s="148" t="str">
        <f t="shared" si="90"/>
        <v>700</v>
      </c>
      <c r="F631" s="141" t="str">
        <f t="shared" si="91"/>
        <v>6280.14</v>
      </c>
      <c r="G631" s="141" t="s">
        <v>186</v>
      </c>
      <c r="H631" s="163">
        <v>2500</v>
      </c>
      <c r="I631" s="163">
        <v>2500</v>
      </c>
      <c r="J631" s="163"/>
      <c r="K631" s="163"/>
      <c r="L631" s="163"/>
      <c r="M631" s="163">
        <v>307.63</v>
      </c>
      <c r="N631" s="139">
        <v>307.63</v>
      </c>
      <c r="O631" s="139"/>
      <c r="Q631" s="174">
        <v>2500</v>
      </c>
      <c r="R631" s="174">
        <v>2500</v>
      </c>
      <c r="S631" s="174"/>
      <c r="T631" s="174"/>
      <c r="U631" s="174"/>
      <c r="V631" s="174">
        <v>118.9</v>
      </c>
      <c r="W631" s="140">
        <v>118.9</v>
      </c>
      <c r="X631" s="140"/>
      <c r="Z631" s="172">
        <v>2500</v>
      </c>
      <c r="AA631" s="172">
        <v>2500</v>
      </c>
      <c r="AB631" s="172"/>
      <c r="AC631" s="172"/>
      <c r="AD631" s="172"/>
      <c r="AE631" s="172">
        <v>800.99</v>
      </c>
      <c r="AF631" s="172">
        <v>800.99</v>
      </c>
      <c r="AG631" s="172"/>
      <c r="AI631" s="168">
        <f>IFERROR(VLOOKUP(B631,[2]rptBudgetaryBudgetCrossOrganiza!$A$1:$M$744,4,FALSE),"0")</f>
        <v>2500</v>
      </c>
      <c r="AJ631" s="168">
        <f>IFERROR(VLOOKUP(B631,[2]rptBudgetaryBudgetCrossOrganiza!$A$1:$M$744,6,FALSE),"0")</f>
        <v>2500</v>
      </c>
      <c r="AK631" s="170">
        <v>3000</v>
      </c>
      <c r="AL631" s="170">
        <f>IFERROR(VLOOKUP(B631,[3]rptBudgetaryBudgetCrossOrganiza!$A$11516:$O$12569,13,FALSE),"0")</f>
        <v>378.1</v>
      </c>
      <c r="AM631" s="170" t="s">
        <v>971</v>
      </c>
      <c r="AN631" s="170"/>
      <c r="AO631" s="170"/>
      <c r="AP631" s="170"/>
      <c r="AQ631" s="170">
        <f t="shared" si="92"/>
        <v>-2500</v>
      </c>
    </row>
    <row r="632" spans="1:43" x14ac:dyDescent="0.2">
      <c r="A632" s="141">
        <v>6</v>
      </c>
      <c r="B632" s="141" t="s">
        <v>841</v>
      </c>
      <c r="C632" s="148" t="str">
        <f t="shared" si="94"/>
        <v>40</v>
      </c>
      <c r="D632" s="148" t="str">
        <f t="shared" ref="D632:D640" si="95">MID(B632,8,2)</f>
        <v>85</v>
      </c>
      <c r="E632" s="148" t="str">
        <f t="shared" ref="E632:E640" si="96">MID(B632,11,3)</f>
        <v>700</v>
      </c>
      <c r="F632" s="141" t="str">
        <f t="shared" ref="F632:F640" si="97">RIGHT(B632,7)</f>
        <v>6280.30</v>
      </c>
      <c r="G632" s="141" t="s">
        <v>939</v>
      </c>
      <c r="H632" s="163">
        <v>6000</v>
      </c>
      <c r="I632" s="163">
        <v>6000</v>
      </c>
      <c r="J632" s="163"/>
      <c r="K632" s="163"/>
      <c r="L632" s="163"/>
      <c r="M632" s="163">
        <v>5400.85</v>
      </c>
      <c r="N632" s="139">
        <v>5400.85</v>
      </c>
      <c r="O632" s="139"/>
      <c r="Q632" s="174">
        <v>6000</v>
      </c>
      <c r="R632" s="174">
        <v>6000</v>
      </c>
      <c r="S632" s="174"/>
      <c r="T632" s="174"/>
      <c r="U632" s="174"/>
      <c r="V632" s="174">
        <v>1117.0899999999999</v>
      </c>
      <c r="W632" s="140">
        <v>1117.0899999999999</v>
      </c>
      <c r="X632" s="140"/>
      <c r="Z632" s="172">
        <v>6000</v>
      </c>
      <c r="AA632" s="172">
        <v>6000</v>
      </c>
      <c r="AB632" s="172"/>
      <c r="AC632" s="172"/>
      <c r="AD632" s="172"/>
      <c r="AE632" s="172">
        <v>3178.39</v>
      </c>
      <c r="AF632" s="172">
        <v>3178.39</v>
      </c>
      <c r="AG632" s="172"/>
      <c r="AI632" s="168">
        <f>IFERROR(VLOOKUP(B632,[2]rptBudgetaryBudgetCrossOrganiza!$A$1:$M$744,4,FALSE),"0")</f>
        <v>6000</v>
      </c>
      <c r="AJ632" s="168">
        <f>IFERROR(VLOOKUP(B632,[2]rptBudgetaryBudgetCrossOrganiza!$A$1:$M$744,6,FALSE),"0")</f>
        <v>6000</v>
      </c>
      <c r="AK632" s="170">
        <v>6000</v>
      </c>
      <c r="AL632" s="170">
        <f>IFERROR(VLOOKUP(B632,[3]rptBudgetaryBudgetCrossOrganiza!$A$11516:$O$12569,13,FALSE),"0")</f>
        <v>95.92</v>
      </c>
      <c r="AM632" s="170"/>
      <c r="AN632" s="170"/>
      <c r="AO632" s="170"/>
      <c r="AP632" s="170"/>
      <c r="AQ632" s="170">
        <f t="shared" si="92"/>
        <v>-6000</v>
      </c>
    </row>
    <row r="633" spans="1:43" x14ac:dyDescent="0.2">
      <c r="A633" s="141">
        <v>6</v>
      </c>
      <c r="B633" s="141" t="s">
        <v>842</v>
      </c>
      <c r="C633" s="148" t="str">
        <f t="shared" si="94"/>
        <v>40</v>
      </c>
      <c r="D633" s="148" t="str">
        <f t="shared" si="95"/>
        <v>85</v>
      </c>
      <c r="E633" s="148" t="str">
        <f t="shared" si="96"/>
        <v>700</v>
      </c>
      <c r="F633" s="141" t="str">
        <f t="shared" si="97"/>
        <v>6280.32</v>
      </c>
      <c r="G633" s="141" t="s">
        <v>941</v>
      </c>
      <c r="H633" s="163">
        <v>4000</v>
      </c>
      <c r="I633" s="163">
        <v>4000</v>
      </c>
      <c r="J633" s="163"/>
      <c r="K633" s="163"/>
      <c r="L633" s="163"/>
      <c r="M633" s="163">
        <v>21495.279999999999</v>
      </c>
      <c r="N633" s="139">
        <v>21495.279999999999</v>
      </c>
      <c r="O633" s="139"/>
      <c r="Q633" s="174">
        <v>4000</v>
      </c>
      <c r="R633" s="174">
        <v>4000</v>
      </c>
      <c r="S633" s="174"/>
      <c r="T633" s="174"/>
      <c r="U633" s="174"/>
      <c r="V633" s="174">
        <v>47.14</v>
      </c>
      <c r="W633" s="140">
        <v>47.14</v>
      </c>
      <c r="X633" s="140"/>
      <c r="Z633" s="172">
        <v>4000</v>
      </c>
      <c r="AA633" s="172">
        <v>4000</v>
      </c>
      <c r="AB633" s="172"/>
      <c r="AC633" s="172"/>
      <c r="AD633" s="172"/>
      <c r="AE633" s="172">
        <v>1622.42</v>
      </c>
      <c r="AF633" s="172">
        <v>1622.42</v>
      </c>
      <c r="AG633" s="172"/>
      <c r="AI633" s="168">
        <f>IFERROR(VLOOKUP(B633,[2]rptBudgetaryBudgetCrossOrganiza!$A$1:$M$744,4,FALSE),"0")</f>
        <v>4000</v>
      </c>
      <c r="AJ633" s="168">
        <f>IFERROR(VLOOKUP(B633,[2]rptBudgetaryBudgetCrossOrganiza!$A$1:$M$744,6,FALSE),"0")</f>
        <v>4000</v>
      </c>
      <c r="AK633" s="170">
        <v>4000</v>
      </c>
      <c r="AL633" s="170">
        <f>IFERROR(VLOOKUP(B633,[3]rptBudgetaryBudgetCrossOrganiza!$A$11516:$O$12569,13,FALSE),"0")</f>
        <v>339.69</v>
      </c>
      <c r="AM633" s="170"/>
      <c r="AN633" s="170"/>
      <c r="AO633" s="170"/>
      <c r="AP633" s="170"/>
      <c r="AQ633" s="170">
        <f t="shared" si="92"/>
        <v>-4000</v>
      </c>
    </row>
    <row r="634" spans="1:43" x14ac:dyDescent="0.2">
      <c r="A634" s="141">
        <v>6</v>
      </c>
      <c r="B634" s="141" t="s">
        <v>843</v>
      </c>
      <c r="C634" s="148" t="str">
        <f t="shared" si="94"/>
        <v>40</v>
      </c>
      <c r="D634" s="148" t="str">
        <f t="shared" si="95"/>
        <v>85</v>
      </c>
      <c r="E634" s="148" t="str">
        <f t="shared" si="96"/>
        <v>700</v>
      </c>
      <c r="F634" s="141" t="str">
        <f t="shared" si="97"/>
        <v>6280.35</v>
      </c>
      <c r="G634" s="141" t="s">
        <v>944</v>
      </c>
      <c r="H634" s="163">
        <v>265000</v>
      </c>
      <c r="I634" s="163">
        <v>1378065</v>
      </c>
      <c r="J634" s="163"/>
      <c r="K634" s="163"/>
      <c r="L634" s="163"/>
      <c r="M634" s="163">
        <v>1378064.2</v>
      </c>
      <c r="N634" s="139">
        <v>1378064.2</v>
      </c>
      <c r="O634" s="139"/>
      <c r="Q634" s="174">
        <v>350000</v>
      </c>
      <c r="R634" s="174">
        <v>701395</v>
      </c>
      <c r="S634" s="174"/>
      <c r="T634" s="174"/>
      <c r="U634" s="174"/>
      <c r="V634" s="174">
        <v>642283.18999999994</v>
      </c>
      <c r="W634" s="140">
        <v>642283.18999999994</v>
      </c>
      <c r="X634" s="140"/>
      <c r="Z634" s="172">
        <v>700000</v>
      </c>
      <c r="AA634" s="172">
        <v>683693</v>
      </c>
      <c r="AB634" s="172"/>
      <c r="AC634" s="172"/>
      <c r="AD634" s="172"/>
      <c r="AE634" s="172">
        <v>286538.21000000002</v>
      </c>
      <c r="AF634" s="172">
        <v>286538.21000000002</v>
      </c>
      <c r="AG634" s="172"/>
      <c r="AI634" s="168">
        <f>IFERROR(VLOOKUP(B634,[2]rptBudgetaryBudgetCrossOrganiza!$A$1:$M$744,4,FALSE),"0")</f>
        <v>700000</v>
      </c>
      <c r="AJ634" s="168">
        <f>IFERROR(VLOOKUP(B634,[2]rptBudgetaryBudgetCrossOrganiza!$A$1:$M$744,6,FALSE),"0")</f>
        <v>716307</v>
      </c>
      <c r="AK634" s="170">
        <v>716307</v>
      </c>
      <c r="AL634" s="170">
        <f>IFERROR(VLOOKUP(B634,[3]rptBudgetaryBudgetCrossOrganiza!$A$11516:$O$12569,13,FALSE),"0")</f>
        <v>342.07</v>
      </c>
      <c r="AM634" s="170"/>
      <c r="AN634" s="170"/>
      <c r="AO634" s="170"/>
      <c r="AP634" s="170"/>
      <c r="AQ634" s="170">
        <f t="shared" si="92"/>
        <v>-716307</v>
      </c>
    </row>
    <row r="635" spans="1:43" x14ac:dyDescent="0.2">
      <c r="A635" s="141">
        <v>6</v>
      </c>
      <c r="B635" s="141" t="s">
        <v>844</v>
      </c>
      <c r="C635" s="148" t="str">
        <f t="shared" si="94"/>
        <v>40</v>
      </c>
      <c r="D635" s="148" t="str">
        <f t="shared" si="95"/>
        <v>85</v>
      </c>
      <c r="E635" s="148" t="str">
        <f t="shared" si="96"/>
        <v>700</v>
      </c>
      <c r="F635" s="141" t="str">
        <f t="shared" si="97"/>
        <v>6350.01</v>
      </c>
      <c r="G635" s="141" t="s">
        <v>159</v>
      </c>
      <c r="H635" s="163">
        <v>2000</v>
      </c>
      <c r="I635" s="163">
        <v>2000</v>
      </c>
      <c r="J635" s="163"/>
      <c r="K635" s="163"/>
      <c r="L635" s="163"/>
      <c r="M635" s="163">
        <v>1737.44</v>
      </c>
      <c r="N635" s="139">
        <v>1737.44</v>
      </c>
      <c r="O635" s="139"/>
      <c r="Q635" s="174">
        <v>2000</v>
      </c>
      <c r="R635" s="174">
        <v>400</v>
      </c>
      <c r="S635" s="174"/>
      <c r="T635" s="174"/>
      <c r="U635" s="174"/>
      <c r="V635" s="174">
        <v>0</v>
      </c>
      <c r="W635" s="140">
        <v>0</v>
      </c>
      <c r="X635" s="140"/>
      <c r="Z635" s="172">
        <v>2000</v>
      </c>
      <c r="AA635" s="172">
        <v>3600</v>
      </c>
      <c r="AB635" s="172"/>
      <c r="AC635" s="172"/>
      <c r="AD635" s="172"/>
      <c r="AE635" s="172">
        <v>0</v>
      </c>
      <c r="AF635" s="172">
        <v>0</v>
      </c>
      <c r="AG635" s="172"/>
      <c r="AI635" s="168">
        <f>IFERROR(VLOOKUP(B635,[2]rptBudgetaryBudgetCrossOrganiza!$A$1:$M$744,4,FALSE),"0")</f>
        <v>2000</v>
      </c>
      <c r="AJ635" s="168">
        <f>IFERROR(VLOOKUP(B635,[2]rptBudgetaryBudgetCrossOrganiza!$A$1:$M$744,6,FALSE),"0")</f>
        <v>2000</v>
      </c>
      <c r="AK635" s="170">
        <v>2000</v>
      </c>
      <c r="AL635" s="170">
        <f>IFERROR(VLOOKUP(B635,[3]rptBudgetaryBudgetCrossOrganiza!$A$11516:$O$12569,13,FALSE),"0")</f>
        <v>0</v>
      </c>
      <c r="AM635" s="170"/>
      <c r="AN635" s="170"/>
      <c r="AO635" s="170"/>
      <c r="AP635" s="170"/>
      <c r="AQ635" s="170">
        <f t="shared" si="92"/>
        <v>-2000</v>
      </c>
    </row>
    <row r="636" spans="1:43" x14ac:dyDescent="0.2">
      <c r="A636" s="141">
        <v>6</v>
      </c>
      <c r="B636" s="141" t="s">
        <v>845</v>
      </c>
      <c r="C636" s="148" t="str">
        <f t="shared" si="94"/>
        <v>40</v>
      </c>
      <c r="D636" s="148" t="str">
        <f t="shared" si="95"/>
        <v>85</v>
      </c>
      <c r="E636" s="148" t="str">
        <f t="shared" si="96"/>
        <v>700</v>
      </c>
      <c r="F636" s="141" t="str">
        <f t="shared" si="97"/>
        <v>6350.03</v>
      </c>
      <c r="G636" s="141" t="s">
        <v>161</v>
      </c>
      <c r="H636" s="163">
        <v>7500</v>
      </c>
      <c r="I636" s="163">
        <v>7500</v>
      </c>
      <c r="J636" s="163"/>
      <c r="K636" s="163"/>
      <c r="L636" s="163"/>
      <c r="M636" s="163">
        <v>7694.9</v>
      </c>
      <c r="N636" s="139">
        <v>7694.9</v>
      </c>
      <c r="O636" s="139"/>
      <c r="Q636" s="174">
        <v>8000</v>
      </c>
      <c r="R636" s="174">
        <v>8000</v>
      </c>
      <c r="S636" s="174"/>
      <c r="T636" s="174"/>
      <c r="U636" s="174"/>
      <c r="V636" s="174">
        <v>8002.69</v>
      </c>
      <c r="W636" s="140">
        <v>8002.69</v>
      </c>
      <c r="X636" s="140"/>
      <c r="Z636" s="172">
        <v>10000</v>
      </c>
      <c r="AA636" s="172">
        <v>10000</v>
      </c>
      <c r="AB636" s="172"/>
      <c r="AC636" s="172"/>
      <c r="AD636" s="172"/>
      <c r="AE636" s="172">
        <v>8322.7999999999993</v>
      </c>
      <c r="AF636" s="172">
        <v>8322.7999999999993</v>
      </c>
      <c r="AG636" s="172"/>
      <c r="AI636" s="168">
        <f>IFERROR(VLOOKUP(B636,[2]rptBudgetaryBudgetCrossOrganiza!$A$1:$M$744,4,FALSE),"0")</f>
        <v>10000</v>
      </c>
      <c r="AJ636" s="168">
        <f>IFERROR(VLOOKUP(B636,[2]rptBudgetaryBudgetCrossOrganiza!$A$1:$M$744,6,FALSE),"0")</f>
        <v>10000</v>
      </c>
      <c r="AK636" s="170">
        <v>10000</v>
      </c>
      <c r="AL636" s="170">
        <f>IFERROR(VLOOKUP(B636,[3]rptBudgetaryBudgetCrossOrganiza!$A$11516:$O$12569,13,FALSE),"0")</f>
        <v>0</v>
      </c>
      <c r="AM636" s="170"/>
      <c r="AN636" s="170"/>
      <c r="AO636" s="170"/>
      <c r="AP636" s="170"/>
      <c r="AQ636" s="170">
        <f t="shared" si="92"/>
        <v>-10000</v>
      </c>
    </row>
    <row r="637" spans="1:43" x14ac:dyDescent="0.2">
      <c r="A637" s="141">
        <v>9</v>
      </c>
      <c r="B637" s="141" t="s">
        <v>846</v>
      </c>
      <c r="C637" s="148" t="str">
        <f t="shared" si="94"/>
        <v>40</v>
      </c>
      <c r="D637" s="148" t="str">
        <f t="shared" si="95"/>
        <v>85</v>
      </c>
      <c r="E637" s="148" t="str">
        <f t="shared" si="96"/>
        <v>700</v>
      </c>
      <c r="F637" s="141" t="str">
        <f t="shared" si="97"/>
        <v>6400.07</v>
      </c>
      <c r="G637" s="141" t="s">
        <v>187</v>
      </c>
      <c r="H637" s="163">
        <v>100</v>
      </c>
      <c r="I637" s="163">
        <v>100</v>
      </c>
      <c r="J637" s="163"/>
      <c r="K637" s="163"/>
      <c r="L637" s="163"/>
      <c r="M637" s="163">
        <v>0</v>
      </c>
      <c r="N637" s="139">
        <v>0</v>
      </c>
      <c r="O637" s="139"/>
      <c r="Q637" s="174">
        <v>100</v>
      </c>
      <c r="R637" s="174">
        <v>100</v>
      </c>
      <c r="S637" s="174"/>
      <c r="T637" s="174"/>
      <c r="U637" s="174"/>
      <c r="V637" s="174">
        <v>0</v>
      </c>
      <c r="W637" s="140">
        <v>0</v>
      </c>
      <c r="X637" s="140"/>
      <c r="Z637" s="172">
        <v>500</v>
      </c>
      <c r="AA637" s="172">
        <v>500</v>
      </c>
      <c r="AB637" s="172"/>
      <c r="AC637" s="172"/>
      <c r="AD637" s="172"/>
      <c r="AE637" s="172">
        <v>0</v>
      </c>
      <c r="AF637" s="172">
        <v>0</v>
      </c>
      <c r="AG637" s="172"/>
      <c r="AI637" s="168">
        <f>IFERROR(VLOOKUP(B637,[2]rptBudgetaryBudgetCrossOrganiza!$A$1:$M$744,4,FALSE),"0")</f>
        <v>500</v>
      </c>
      <c r="AJ637" s="168">
        <f>IFERROR(VLOOKUP(B637,[2]rptBudgetaryBudgetCrossOrganiza!$A$1:$M$744,6,FALSE),"0")</f>
        <v>500</v>
      </c>
      <c r="AK637" s="170">
        <v>500</v>
      </c>
      <c r="AL637" s="170">
        <f>IFERROR(VLOOKUP(B637,[3]rptBudgetaryBudgetCrossOrganiza!$A$11516:$O$12569,13,FALSE),"0")</f>
        <v>0</v>
      </c>
      <c r="AM637" s="170"/>
      <c r="AN637" s="170"/>
      <c r="AO637" s="170"/>
      <c r="AP637" s="170"/>
      <c r="AQ637" s="170">
        <f t="shared" si="92"/>
        <v>-500</v>
      </c>
    </row>
    <row r="638" spans="1:43" x14ac:dyDescent="0.2">
      <c r="A638" s="141">
        <v>6</v>
      </c>
      <c r="B638" s="141" t="s">
        <v>847</v>
      </c>
      <c r="C638" s="148" t="str">
        <f t="shared" si="94"/>
        <v>40</v>
      </c>
      <c r="D638" s="148" t="str">
        <f t="shared" si="95"/>
        <v>85</v>
      </c>
      <c r="E638" s="148" t="str">
        <f t="shared" si="96"/>
        <v>700</v>
      </c>
      <c r="F638" s="141" t="str">
        <f t="shared" si="97"/>
        <v>6600.01</v>
      </c>
      <c r="G638" s="141" t="s">
        <v>164</v>
      </c>
      <c r="H638" s="163">
        <v>500</v>
      </c>
      <c r="I638" s="163">
        <v>500</v>
      </c>
      <c r="J638" s="163"/>
      <c r="K638" s="163"/>
      <c r="L638" s="163"/>
      <c r="M638" s="163">
        <v>115.09</v>
      </c>
      <c r="N638" s="139">
        <v>115.09</v>
      </c>
      <c r="O638" s="139"/>
      <c r="Q638" s="174">
        <v>500</v>
      </c>
      <c r="R638" s="174">
        <v>500</v>
      </c>
      <c r="S638" s="174"/>
      <c r="T638" s="174"/>
      <c r="U638" s="174"/>
      <c r="V638" s="174">
        <v>75.39</v>
      </c>
      <c r="W638" s="140">
        <v>75.39</v>
      </c>
      <c r="X638" s="140"/>
      <c r="Z638" s="172">
        <v>500</v>
      </c>
      <c r="AA638" s="172">
        <v>500</v>
      </c>
      <c r="AB638" s="172"/>
      <c r="AC638" s="172"/>
      <c r="AD638" s="172"/>
      <c r="AE638" s="172">
        <v>91.97</v>
      </c>
      <c r="AF638" s="172">
        <v>91.97</v>
      </c>
      <c r="AG638" s="172"/>
      <c r="AI638" s="168">
        <f>IFERROR(VLOOKUP(B638,[2]rptBudgetaryBudgetCrossOrganiza!$A$1:$M$744,4,FALSE),"0")</f>
        <v>500</v>
      </c>
      <c r="AJ638" s="168">
        <f>IFERROR(VLOOKUP(B638,[2]rptBudgetaryBudgetCrossOrganiza!$A$1:$M$744,6,FALSE),"0")</f>
        <v>500</v>
      </c>
      <c r="AK638" s="170">
        <v>500</v>
      </c>
      <c r="AL638" s="170">
        <f>IFERROR(VLOOKUP(B638,[3]rptBudgetaryBudgetCrossOrganiza!$A$11516:$O$12569,13,FALSE),"0")</f>
        <v>0</v>
      </c>
      <c r="AM638" s="170"/>
      <c r="AN638" s="170"/>
      <c r="AO638" s="170"/>
      <c r="AP638" s="170"/>
      <c r="AQ638" s="170">
        <f t="shared" si="92"/>
        <v>-500</v>
      </c>
    </row>
    <row r="639" spans="1:43" x14ac:dyDescent="0.2">
      <c r="A639" s="141">
        <v>6</v>
      </c>
      <c r="B639" s="141" t="s">
        <v>848</v>
      </c>
      <c r="C639" s="148" t="str">
        <f t="shared" si="94"/>
        <v>40</v>
      </c>
      <c r="D639" s="148" t="str">
        <f t="shared" si="95"/>
        <v>85</v>
      </c>
      <c r="E639" s="148" t="str">
        <f t="shared" si="96"/>
        <v>700</v>
      </c>
      <c r="F639" s="141" t="str">
        <f t="shared" si="97"/>
        <v>6600.04</v>
      </c>
      <c r="G639" s="141" t="s">
        <v>123</v>
      </c>
      <c r="H639" s="163">
        <v>5500</v>
      </c>
      <c r="I639" s="163">
        <v>5500</v>
      </c>
      <c r="J639" s="163"/>
      <c r="K639" s="163"/>
      <c r="L639" s="163"/>
      <c r="M639" s="163">
        <v>2209.61</v>
      </c>
      <c r="N639" s="139">
        <v>2209.61</v>
      </c>
      <c r="O639" s="139"/>
      <c r="Q639" s="174">
        <v>5500</v>
      </c>
      <c r="R639" s="174">
        <v>5500</v>
      </c>
      <c r="S639" s="174"/>
      <c r="T639" s="174"/>
      <c r="U639" s="174"/>
      <c r="V639" s="174">
        <v>4926.54</v>
      </c>
      <c r="W639" s="140">
        <v>4926.54</v>
      </c>
      <c r="X639" s="140"/>
      <c r="Z639" s="172">
        <v>5500</v>
      </c>
      <c r="AA639" s="172">
        <v>5500</v>
      </c>
      <c r="AB639" s="172"/>
      <c r="AC639" s="172"/>
      <c r="AD639" s="172"/>
      <c r="AE639" s="172">
        <v>4614.91</v>
      </c>
      <c r="AF639" s="172">
        <v>4614.91</v>
      </c>
      <c r="AG639" s="172"/>
      <c r="AI639" s="168">
        <f>IFERROR(VLOOKUP(B639,[2]rptBudgetaryBudgetCrossOrganiza!$A$1:$M$744,4,FALSE),"0")</f>
        <v>5500</v>
      </c>
      <c r="AJ639" s="168">
        <f>IFERROR(VLOOKUP(B639,[2]rptBudgetaryBudgetCrossOrganiza!$A$1:$M$744,6,FALSE),"0")</f>
        <v>5500</v>
      </c>
      <c r="AK639" s="170">
        <v>5500</v>
      </c>
      <c r="AL639" s="170">
        <f>IFERROR(VLOOKUP(B639,[3]rptBudgetaryBudgetCrossOrganiza!$A$11516:$O$12569,13,FALSE),"0")</f>
        <v>1195.2</v>
      </c>
      <c r="AM639" s="170"/>
      <c r="AN639" s="170"/>
      <c r="AO639" s="170"/>
      <c r="AP639" s="170"/>
      <c r="AQ639" s="170">
        <f t="shared" si="92"/>
        <v>-5500</v>
      </c>
    </row>
    <row r="640" spans="1:43" x14ac:dyDescent="0.2">
      <c r="A640" s="141">
        <v>7</v>
      </c>
      <c r="B640" s="141" t="s">
        <v>849</v>
      </c>
      <c r="C640" s="148" t="str">
        <f t="shared" si="94"/>
        <v>40</v>
      </c>
      <c r="D640" s="148" t="str">
        <f t="shared" si="95"/>
        <v>85</v>
      </c>
      <c r="E640" s="148" t="str">
        <f t="shared" si="96"/>
        <v>700</v>
      </c>
      <c r="F640" s="141" t="str">
        <f t="shared" si="97"/>
        <v>7000.03</v>
      </c>
      <c r="G640" s="141" t="s">
        <v>82</v>
      </c>
      <c r="H640" s="163">
        <v>0</v>
      </c>
      <c r="I640" s="163">
        <v>0</v>
      </c>
      <c r="J640" s="163"/>
      <c r="K640" s="163"/>
      <c r="L640" s="163"/>
      <c r="M640" s="163">
        <v>0</v>
      </c>
      <c r="N640" s="139">
        <v>0</v>
      </c>
      <c r="O640" s="139"/>
      <c r="Q640" s="174">
        <v>0</v>
      </c>
      <c r="R640" s="174">
        <v>0</v>
      </c>
      <c r="S640" s="174"/>
      <c r="T640" s="174"/>
      <c r="U640" s="174"/>
      <c r="V640" s="174">
        <v>0</v>
      </c>
      <c r="W640" s="140">
        <v>0</v>
      </c>
      <c r="X640" s="140"/>
      <c r="Z640" s="172">
        <v>0</v>
      </c>
      <c r="AA640" s="172">
        <v>0</v>
      </c>
      <c r="AB640" s="172"/>
      <c r="AC640" s="172"/>
      <c r="AD640" s="172"/>
      <c r="AE640" s="172">
        <v>0</v>
      </c>
      <c r="AF640" s="172">
        <v>0</v>
      </c>
      <c r="AG640" s="172"/>
      <c r="AI640" s="168">
        <f>IFERROR(VLOOKUP(B640,[2]rptBudgetaryBudgetCrossOrganiza!$A$1:$M$744,4,FALSE),"0")</f>
        <v>0</v>
      </c>
      <c r="AJ640" s="168">
        <f>IFERROR(VLOOKUP(B640,[2]rptBudgetaryBudgetCrossOrganiza!$A$1:$M$744,6,FALSE),"0")</f>
        <v>0</v>
      </c>
      <c r="AK640" s="170">
        <v>0</v>
      </c>
      <c r="AL640" s="170">
        <f>IFERROR(VLOOKUP(B640,[3]rptBudgetaryBudgetCrossOrganiza!$A$11516:$O$12569,13,FALSE),"0")</f>
        <v>0</v>
      </c>
      <c r="AM640" s="170"/>
      <c r="AN640" s="170"/>
      <c r="AO640" s="170"/>
      <c r="AP640" s="170"/>
      <c r="AQ640" s="170">
        <f t="shared" si="92"/>
        <v>0</v>
      </c>
    </row>
    <row r="641" spans="1:43" x14ac:dyDescent="0.2">
      <c r="A641" s="141">
        <v>7</v>
      </c>
      <c r="B641" s="141" t="s">
        <v>850</v>
      </c>
      <c r="C641" s="148" t="str">
        <f>MID(B641,5,2)</f>
        <v>40</v>
      </c>
      <c r="D641" s="148" t="str">
        <f>MID(B641,8,2)</f>
        <v>85</v>
      </c>
      <c r="E641" s="148" t="str">
        <f>MID(B641,11,3)</f>
        <v>700</v>
      </c>
      <c r="F641" s="141" t="str">
        <f>RIGHT(B641,7)</f>
        <v>7000.99</v>
      </c>
      <c r="G641" s="141" t="s">
        <v>83</v>
      </c>
      <c r="H641" s="163">
        <v>0</v>
      </c>
      <c r="I641" s="163">
        <v>0</v>
      </c>
      <c r="J641" s="163"/>
      <c r="K641" s="163"/>
      <c r="L641" s="163"/>
      <c r="M641" s="163">
        <v>0</v>
      </c>
      <c r="N641" s="139">
        <v>0</v>
      </c>
      <c r="O641" s="139"/>
      <c r="Q641" s="174">
        <v>0</v>
      </c>
      <c r="R641" s="174">
        <v>0</v>
      </c>
      <c r="S641" s="174"/>
      <c r="T641" s="174"/>
      <c r="U641" s="174"/>
      <c r="V641" s="174">
        <v>0</v>
      </c>
      <c r="W641" s="140">
        <v>0</v>
      </c>
      <c r="X641" s="140"/>
      <c r="Z641" s="172">
        <v>0</v>
      </c>
      <c r="AA641" s="172">
        <v>0</v>
      </c>
      <c r="AB641" s="172"/>
      <c r="AC641" s="172"/>
      <c r="AD641" s="172"/>
      <c r="AE641" s="172">
        <v>0</v>
      </c>
      <c r="AF641" s="172">
        <v>0</v>
      </c>
      <c r="AG641" s="172"/>
      <c r="AI641" s="168">
        <f>IFERROR(VLOOKUP(B641,[2]rptBudgetaryBudgetCrossOrganiza!$A$1:$M$744,4,FALSE),"0")</f>
        <v>0</v>
      </c>
      <c r="AJ641" s="168">
        <f>IFERROR(VLOOKUP(B641,[2]rptBudgetaryBudgetCrossOrganiza!$A$1:$M$744,6,FALSE),"0")</f>
        <v>0</v>
      </c>
      <c r="AK641" s="170">
        <v>0</v>
      </c>
      <c r="AL641" s="170">
        <f>IFERROR(VLOOKUP(B641,[3]rptBudgetaryBudgetCrossOrganiza!$A$11516:$O$12569,13,FALSE),"0")</f>
        <v>0</v>
      </c>
      <c r="AM641" s="170"/>
      <c r="AN641" s="170"/>
      <c r="AO641" s="170"/>
      <c r="AP641" s="170"/>
      <c r="AQ641" s="170">
        <f>AP641-AJ641</f>
        <v>0</v>
      </c>
    </row>
    <row r="642" spans="1:43" x14ac:dyDescent="0.2">
      <c r="B642" s="141" t="s">
        <v>972</v>
      </c>
      <c r="C642" s="148" t="str">
        <f t="shared" ref="C642:C705" si="98">MID(B642,5,2)</f>
        <v>45</v>
      </c>
      <c r="D642" s="148" t="str">
        <f t="shared" ref="D642:D705" si="99">MID(B642,8,2)</f>
        <v>40</v>
      </c>
      <c r="E642" s="148" t="str">
        <f t="shared" ref="E642:E705" si="100">MID(B642,11,3)</f>
        <v>000</v>
      </c>
      <c r="F642" s="141" t="str">
        <f t="shared" ref="F642:F705" si="101">RIGHT(B642,7)</f>
        <v>5000.01</v>
      </c>
      <c r="G642" s="141" t="s">
        <v>84</v>
      </c>
      <c r="H642" s="163">
        <v>0</v>
      </c>
      <c r="I642" s="163">
        <v>0</v>
      </c>
      <c r="J642" s="163"/>
      <c r="K642" s="163"/>
      <c r="L642" s="163"/>
      <c r="M642" s="163">
        <v>0</v>
      </c>
      <c r="N642" s="139">
        <v>0</v>
      </c>
      <c r="O642" s="139"/>
      <c r="Q642" s="174">
        <v>0</v>
      </c>
      <c r="R642" s="174">
        <v>0</v>
      </c>
      <c r="S642" s="174"/>
      <c r="T642" s="174"/>
      <c r="U642" s="174"/>
      <c r="V642" s="174">
        <v>0</v>
      </c>
      <c r="W642" s="140">
        <v>0</v>
      </c>
      <c r="X642" s="140"/>
      <c r="Z642" s="172"/>
      <c r="AA642" s="172"/>
      <c r="AB642" s="172"/>
      <c r="AC642" s="172"/>
      <c r="AD642" s="172"/>
      <c r="AE642" s="172"/>
      <c r="AF642" s="172"/>
      <c r="AG642" s="172"/>
      <c r="AI642" s="168"/>
      <c r="AJ642" s="168"/>
      <c r="AK642" s="170">
        <f>AJ642</f>
        <v>0</v>
      </c>
      <c r="AL642" s="170">
        <f>IFERROR(VLOOKUP(B642,[3]rptBudgetaryBudgetCrossOrganiza!$A$11516:$O$12569,13,FALSE),"0")</f>
        <v>0</v>
      </c>
      <c r="AM642" s="170"/>
      <c r="AN642" s="170"/>
      <c r="AO642" s="170"/>
      <c r="AP642" s="170"/>
      <c r="AQ642" s="170"/>
    </row>
    <row r="643" spans="1:43" x14ac:dyDescent="0.2">
      <c r="B643" s="141" t="s">
        <v>973</v>
      </c>
      <c r="C643" s="148" t="str">
        <f t="shared" si="98"/>
        <v>45</v>
      </c>
      <c r="D643" s="148" t="str">
        <f t="shared" si="99"/>
        <v>40</v>
      </c>
      <c r="E643" s="148" t="str">
        <f t="shared" si="100"/>
        <v>000</v>
      </c>
      <c r="F643" s="141" t="str">
        <f t="shared" si="101"/>
        <v>5000.02</v>
      </c>
      <c r="G643" s="141" t="s">
        <v>85</v>
      </c>
      <c r="H643" s="163">
        <v>0</v>
      </c>
      <c r="I643" s="163">
        <v>0</v>
      </c>
      <c r="J643" s="163"/>
      <c r="K643" s="163"/>
      <c r="L643" s="163"/>
      <c r="M643" s="163">
        <v>0</v>
      </c>
      <c r="N643" s="139">
        <v>0</v>
      </c>
      <c r="O643" s="139"/>
      <c r="Q643" s="174">
        <v>0</v>
      </c>
      <c r="R643" s="174">
        <v>0</v>
      </c>
      <c r="S643" s="174"/>
      <c r="T643" s="174"/>
      <c r="U643" s="174"/>
      <c r="V643" s="174">
        <v>0</v>
      </c>
      <c r="W643" s="140">
        <v>0</v>
      </c>
      <c r="X643" s="140"/>
      <c r="Z643" s="172"/>
      <c r="AA643" s="172"/>
      <c r="AB643" s="172"/>
      <c r="AC643" s="172"/>
      <c r="AD643" s="172"/>
      <c r="AE643" s="172"/>
      <c r="AF643" s="172"/>
      <c r="AG643" s="172"/>
      <c r="AI643" s="168"/>
      <c r="AJ643" s="168"/>
      <c r="AK643" s="170">
        <f t="shared" ref="AK643:AK706" si="102">AJ643</f>
        <v>0</v>
      </c>
      <c r="AL643" s="170">
        <f>IFERROR(VLOOKUP(B643,[3]rptBudgetaryBudgetCrossOrganiza!$A$11516:$O$12569,13,FALSE),"0")</f>
        <v>0</v>
      </c>
      <c r="AM643" s="170"/>
      <c r="AN643" s="170"/>
      <c r="AO643" s="170"/>
      <c r="AP643" s="170"/>
      <c r="AQ643" s="170"/>
    </row>
    <row r="644" spans="1:43" x14ac:dyDescent="0.2">
      <c r="B644" s="141" t="s">
        <v>974</v>
      </c>
      <c r="C644" s="148" t="str">
        <f t="shared" si="98"/>
        <v>45</v>
      </c>
      <c r="D644" s="148" t="str">
        <f t="shared" si="99"/>
        <v>40</v>
      </c>
      <c r="E644" s="148" t="str">
        <f t="shared" si="100"/>
        <v>000</v>
      </c>
      <c r="F644" s="141" t="str">
        <f t="shared" si="101"/>
        <v>5000.03</v>
      </c>
      <c r="G644" s="141" t="s">
        <v>86</v>
      </c>
      <c r="H644" s="163">
        <v>0</v>
      </c>
      <c r="I644" s="163">
        <v>0</v>
      </c>
      <c r="J644" s="163"/>
      <c r="K644" s="163"/>
      <c r="L644" s="163"/>
      <c r="M644" s="163">
        <v>0</v>
      </c>
      <c r="N644" s="139">
        <v>0</v>
      </c>
      <c r="O644" s="139"/>
      <c r="Q644" s="174">
        <v>0</v>
      </c>
      <c r="R644" s="174">
        <v>0</v>
      </c>
      <c r="S644" s="174"/>
      <c r="T644" s="174"/>
      <c r="U644" s="174"/>
      <c r="V644" s="174">
        <v>0</v>
      </c>
      <c r="W644" s="140">
        <v>0</v>
      </c>
      <c r="X644" s="140"/>
      <c r="Z644" s="172"/>
      <c r="AA644" s="172"/>
      <c r="AB644" s="172"/>
      <c r="AC644" s="172"/>
      <c r="AD644" s="172"/>
      <c r="AE644" s="172"/>
      <c r="AF644" s="172"/>
      <c r="AG644" s="172"/>
      <c r="AI644" s="168"/>
      <c r="AJ644" s="168"/>
      <c r="AK644" s="170">
        <f t="shared" si="102"/>
        <v>0</v>
      </c>
      <c r="AL644" s="170">
        <f>IFERROR(VLOOKUP(B644,[3]rptBudgetaryBudgetCrossOrganiza!$A$11516:$O$12569,13,FALSE),"0")</f>
        <v>0</v>
      </c>
      <c r="AM644" s="170"/>
      <c r="AN644" s="170"/>
      <c r="AO644" s="170"/>
      <c r="AP644" s="170"/>
      <c r="AQ644" s="170"/>
    </row>
    <row r="645" spans="1:43" x14ac:dyDescent="0.2">
      <c r="B645" s="141" t="s">
        <v>975</v>
      </c>
      <c r="C645" s="148" t="str">
        <f t="shared" si="98"/>
        <v>45</v>
      </c>
      <c r="D645" s="148" t="str">
        <f t="shared" si="99"/>
        <v>40</v>
      </c>
      <c r="E645" s="148" t="str">
        <f t="shared" si="100"/>
        <v>000</v>
      </c>
      <c r="F645" s="141" t="str">
        <f t="shared" si="101"/>
        <v>5000.04</v>
      </c>
      <c r="G645" s="141" t="s">
        <v>87</v>
      </c>
      <c r="H645" s="163">
        <v>0</v>
      </c>
      <c r="I645" s="163">
        <v>0</v>
      </c>
      <c r="J645" s="163"/>
      <c r="K645" s="163"/>
      <c r="L645" s="163"/>
      <c r="M645" s="163">
        <v>0</v>
      </c>
      <c r="N645" s="139">
        <v>0</v>
      </c>
      <c r="O645" s="139"/>
      <c r="Q645" s="174">
        <v>0</v>
      </c>
      <c r="R645" s="174">
        <v>0</v>
      </c>
      <c r="S645" s="174"/>
      <c r="T645" s="174"/>
      <c r="U645" s="174"/>
      <c r="V645" s="174">
        <v>0</v>
      </c>
      <c r="W645" s="140">
        <v>0</v>
      </c>
      <c r="X645" s="140"/>
      <c r="Z645" s="172"/>
      <c r="AA645" s="172"/>
      <c r="AB645" s="172"/>
      <c r="AC645" s="172"/>
      <c r="AD645" s="172"/>
      <c r="AE645" s="172"/>
      <c r="AF645" s="172"/>
      <c r="AG645" s="172"/>
      <c r="AI645" s="168"/>
      <c r="AJ645" s="168"/>
      <c r="AK645" s="170">
        <f t="shared" si="102"/>
        <v>0</v>
      </c>
      <c r="AL645" s="170">
        <f>IFERROR(VLOOKUP(B645,[3]rptBudgetaryBudgetCrossOrganiza!$A$11516:$O$12569,13,FALSE),"0")</f>
        <v>0</v>
      </c>
      <c r="AM645" s="170"/>
      <c r="AN645" s="170"/>
      <c r="AO645" s="170"/>
      <c r="AP645" s="170"/>
      <c r="AQ645" s="170"/>
    </row>
    <row r="646" spans="1:43" x14ac:dyDescent="0.2">
      <c r="B646" s="141" t="s">
        <v>976</v>
      </c>
      <c r="C646" s="148" t="str">
        <f t="shared" si="98"/>
        <v>45</v>
      </c>
      <c r="D646" s="148" t="str">
        <f t="shared" si="99"/>
        <v>40</v>
      </c>
      <c r="E646" s="148" t="str">
        <f t="shared" si="100"/>
        <v>000</v>
      </c>
      <c r="F646" s="141" t="str">
        <f t="shared" si="101"/>
        <v>5000.06</v>
      </c>
      <c r="G646" s="141" t="s">
        <v>89</v>
      </c>
      <c r="H646" s="163">
        <v>0</v>
      </c>
      <c r="I646" s="163">
        <v>0</v>
      </c>
      <c r="J646" s="163"/>
      <c r="K646" s="163"/>
      <c r="L646" s="163"/>
      <c r="M646" s="163">
        <v>0</v>
      </c>
      <c r="N646" s="139">
        <v>0</v>
      </c>
      <c r="O646" s="139"/>
      <c r="Q646" s="174">
        <v>0</v>
      </c>
      <c r="R646" s="174">
        <v>0</v>
      </c>
      <c r="S646" s="174"/>
      <c r="T646" s="174"/>
      <c r="U646" s="174"/>
      <c r="V646" s="174">
        <v>0</v>
      </c>
      <c r="W646" s="140">
        <v>0</v>
      </c>
      <c r="X646" s="140"/>
      <c r="Z646" s="172"/>
      <c r="AA646" s="172"/>
      <c r="AB646" s="172"/>
      <c r="AC646" s="172"/>
      <c r="AD646" s="172"/>
      <c r="AE646" s="172"/>
      <c r="AF646" s="172"/>
      <c r="AG646" s="172"/>
      <c r="AI646" s="168"/>
      <c r="AJ646" s="168"/>
      <c r="AK646" s="170">
        <f t="shared" si="102"/>
        <v>0</v>
      </c>
      <c r="AL646" s="170">
        <f>IFERROR(VLOOKUP(B646,[3]rptBudgetaryBudgetCrossOrganiza!$A$11516:$O$12569,13,FALSE),"0")</f>
        <v>0</v>
      </c>
      <c r="AM646" s="170"/>
      <c r="AN646" s="170"/>
      <c r="AO646" s="170"/>
      <c r="AP646" s="170"/>
      <c r="AQ646" s="170"/>
    </row>
    <row r="647" spans="1:43" x14ac:dyDescent="0.2">
      <c r="B647" s="141" t="s">
        <v>977</v>
      </c>
      <c r="C647" s="148" t="str">
        <f t="shared" si="98"/>
        <v>45</v>
      </c>
      <c r="D647" s="148" t="str">
        <f t="shared" si="99"/>
        <v>40</v>
      </c>
      <c r="E647" s="148" t="str">
        <f t="shared" si="100"/>
        <v>000</v>
      </c>
      <c r="F647" s="141" t="str">
        <f t="shared" si="101"/>
        <v>5000.07</v>
      </c>
      <c r="G647" s="141" t="s">
        <v>90</v>
      </c>
      <c r="H647" s="163">
        <v>0</v>
      </c>
      <c r="I647" s="163">
        <v>0</v>
      </c>
      <c r="J647" s="163"/>
      <c r="K647" s="163"/>
      <c r="L647" s="163"/>
      <c r="M647" s="163">
        <v>0</v>
      </c>
      <c r="N647" s="139">
        <v>0</v>
      </c>
      <c r="O647" s="139"/>
      <c r="Q647" s="174">
        <v>0</v>
      </c>
      <c r="R647" s="174">
        <v>0</v>
      </c>
      <c r="S647" s="174"/>
      <c r="T647" s="174"/>
      <c r="U647" s="174"/>
      <c r="V647" s="174">
        <v>0</v>
      </c>
      <c r="W647" s="140">
        <v>0</v>
      </c>
      <c r="X647" s="140"/>
      <c r="Z647" s="172"/>
      <c r="AA647" s="172"/>
      <c r="AB647" s="172"/>
      <c r="AC647" s="172"/>
      <c r="AD647" s="172"/>
      <c r="AE647" s="172"/>
      <c r="AF647" s="172"/>
      <c r="AG647" s="172"/>
      <c r="AI647" s="168"/>
      <c r="AJ647" s="168"/>
      <c r="AK647" s="170">
        <f t="shared" si="102"/>
        <v>0</v>
      </c>
      <c r="AL647" s="170">
        <f>IFERROR(VLOOKUP(B647,[3]rptBudgetaryBudgetCrossOrganiza!$A$11516:$O$12569,13,FALSE),"0")</f>
        <v>0</v>
      </c>
      <c r="AM647" s="170"/>
      <c r="AN647" s="170"/>
      <c r="AO647" s="170"/>
      <c r="AP647" s="170"/>
      <c r="AQ647" s="170"/>
    </row>
    <row r="648" spans="1:43" x14ac:dyDescent="0.2">
      <c r="B648" s="141" t="s">
        <v>978</v>
      </c>
      <c r="C648" s="148" t="str">
        <f t="shared" si="98"/>
        <v>45</v>
      </c>
      <c r="D648" s="148" t="str">
        <f t="shared" si="99"/>
        <v>40</v>
      </c>
      <c r="E648" s="148" t="str">
        <f t="shared" si="100"/>
        <v>000</v>
      </c>
      <c r="F648" s="141" t="str">
        <f t="shared" si="101"/>
        <v>5000.08</v>
      </c>
      <c r="G648" s="141" t="s">
        <v>91</v>
      </c>
      <c r="H648" s="163">
        <v>0</v>
      </c>
      <c r="I648" s="163">
        <v>0</v>
      </c>
      <c r="J648" s="163"/>
      <c r="K648" s="163"/>
      <c r="L648" s="163"/>
      <c r="M648" s="163">
        <v>0</v>
      </c>
      <c r="N648" s="139">
        <v>0</v>
      </c>
      <c r="O648" s="139"/>
      <c r="Q648" s="174">
        <v>0</v>
      </c>
      <c r="R648" s="174">
        <v>0</v>
      </c>
      <c r="S648" s="174"/>
      <c r="T648" s="174"/>
      <c r="U648" s="174"/>
      <c r="V648" s="174">
        <v>0</v>
      </c>
      <c r="W648" s="140">
        <v>0</v>
      </c>
      <c r="X648" s="140"/>
      <c r="Z648" s="172"/>
      <c r="AA648" s="172"/>
      <c r="AB648" s="172"/>
      <c r="AC648" s="172"/>
      <c r="AD648" s="172"/>
      <c r="AE648" s="172"/>
      <c r="AF648" s="172"/>
      <c r="AG648" s="172"/>
      <c r="AI648" s="168"/>
      <c r="AJ648" s="168"/>
      <c r="AK648" s="170">
        <f t="shared" si="102"/>
        <v>0</v>
      </c>
      <c r="AL648" s="170">
        <f>IFERROR(VLOOKUP(B648,[3]rptBudgetaryBudgetCrossOrganiza!$A$11516:$O$12569,13,FALSE),"0")</f>
        <v>0</v>
      </c>
      <c r="AM648" s="170"/>
      <c r="AN648" s="170"/>
      <c r="AO648" s="170"/>
      <c r="AP648" s="170"/>
      <c r="AQ648" s="170"/>
    </row>
    <row r="649" spans="1:43" x14ac:dyDescent="0.2">
      <c r="B649" s="141" t="s">
        <v>979</v>
      </c>
      <c r="C649" s="148" t="str">
        <f t="shared" si="98"/>
        <v>45</v>
      </c>
      <c r="D649" s="148" t="str">
        <f t="shared" si="99"/>
        <v>40</v>
      </c>
      <c r="E649" s="148" t="str">
        <f t="shared" si="100"/>
        <v>000</v>
      </c>
      <c r="F649" s="141" t="str">
        <f t="shared" si="101"/>
        <v>5000.11</v>
      </c>
      <c r="G649" s="141" t="s">
        <v>94</v>
      </c>
      <c r="H649" s="163">
        <v>0</v>
      </c>
      <c r="I649" s="163">
        <v>0</v>
      </c>
      <c r="J649" s="163"/>
      <c r="K649" s="163"/>
      <c r="L649" s="163"/>
      <c r="M649" s="163">
        <v>0</v>
      </c>
      <c r="N649" s="139">
        <v>0</v>
      </c>
      <c r="O649" s="139"/>
      <c r="Q649" s="174">
        <v>0</v>
      </c>
      <c r="R649" s="174">
        <v>0</v>
      </c>
      <c r="S649" s="174"/>
      <c r="T649" s="174"/>
      <c r="U649" s="174"/>
      <c r="V649" s="174">
        <v>0</v>
      </c>
      <c r="W649" s="140">
        <v>0</v>
      </c>
      <c r="X649" s="140"/>
      <c r="Z649" s="172"/>
      <c r="AA649" s="172"/>
      <c r="AB649" s="172"/>
      <c r="AC649" s="172"/>
      <c r="AD649" s="172"/>
      <c r="AE649" s="172"/>
      <c r="AF649" s="172"/>
      <c r="AG649" s="172"/>
      <c r="AI649" s="168"/>
      <c r="AJ649" s="168"/>
      <c r="AK649" s="170">
        <f t="shared" si="102"/>
        <v>0</v>
      </c>
      <c r="AL649" s="170">
        <f>IFERROR(VLOOKUP(B649,[3]rptBudgetaryBudgetCrossOrganiza!$A$11516:$O$12569,13,FALSE),"0")</f>
        <v>0</v>
      </c>
      <c r="AM649" s="170"/>
      <c r="AN649" s="170"/>
      <c r="AO649" s="170"/>
      <c r="AP649" s="170"/>
      <c r="AQ649" s="170"/>
    </row>
    <row r="650" spans="1:43" x14ac:dyDescent="0.2">
      <c r="B650" s="141" t="s">
        <v>980</v>
      </c>
      <c r="C650" s="148" t="str">
        <f t="shared" si="98"/>
        <v>45</v>
      </c>
      <c r="D650" s="148" t="str">
        <f t="shared" si="99"/>
        <v>40</v>
      </c>
      <c r="E650" s="148" t="str">
        <f t="shared" si="100"/>
        <v>000</v>
      </c>
      <c r="F650" s="141" t="str">
        <f t="shared" si="101"/>
        <v>5000.99</v>
      </c>
      <c r="G650" s="141" t="s">
        <v>96</v>
      </c>
      <c r="H650" s="163">
        <v>0</v>
      </c>
      <c r="I650" s="163">
        <v>0</v>
      </c>
      <c r="J650" s="163"/>
      <c r="K650" s="163"/>
      <c r="L650" s="163"/>
      <c r="M650" s="163">
        <v>0</v>
      </c>
      <c r="N650" s="139">
        <v>0</v>
      </c>
      <c r="O650" s="139"/>
      <c r="Q650" s="174">
        <v>0</v>
      </c>
      <c r="R650" s="174">
        <v>0</v>
      </c>
      <c r="S650" s="174"/>
      <c r="T650" s="174"/>
      <c r="U650" s="174"/>
      <c r="V650" s="174">
        <v>0</v>
      </c>
      <c r="W650" s="140">
        <v>0</v>
      </c>
      <c r="X650" s="140"/>
      <c r="Z650" s="172"/>
      <c r="AA650" s="172"/>
      <c r="AB650" s="172"/>
      <c r="AC650" s="172"/>
      <c r="AD650" s="172"/>
      <c r="AE650" s="172"/>
      <c r="AF650" s="172"/>
      <c r="AG650" s="172"/>
      <c r="AI650" s="168"/>
      <c r="AJ650" s="168"/>
      <c r="AK650" s="170">
        <f t="shared" si="102"/>
        <v>0</v>
      </c>
      <c r="AL650" s="170">
        <f>IFERROR(VLOOKUP(B650,[3]rptBudgetaryBudgetCrossOrganiza!$A$11516:$O$12569,13,FALSE),"0")</f>
        <v>0</v>
      </c>
      <c r="AM650" s="170"/>
      <c r="AN650" s="170"/>
      <c r="AO650" s="170"/>
      <c r="AP650" s="170"/>
      <c r="AQ650" s="170"/>
    </row>
    <row r="651" spans="1:43" x14ac:dyDescent="0.2">
      <c r="B651" s="141" t="s">
        <v>981</v>
      </c>
      <c r="C651" s="148" t="str">
        <f t="shared" si="98"/>
        <v>45</v>
      </c>
      <c r="D651" s="148" t="str">
        <f t="shared" si="99"/>
        <v>40</v>
      </c>
      <c r="E651" s="148" t="str">
        <f t="shared" si="100"/>
        <v>000</v>
      </c>
      <c r="F651" s="141" t="str">
        <f t="shared" si="101"/>
        <v>5100.00</v>
      </c>
      <c r="G651" s="141" t="s">
        <v>97</v>
      </c>
      <c r="H651" s="163">
        <v>0</v>
      </c>
      <c r="I651" s="163">
        <v>0</v>
      </c>
      <c r="J651" s="163"/>
      <c r="K651" s="163"/>
      <c r="L651" s="163"/>
      <c r="M651" s="163">
        <v>0</v>
      </c>
      <c r="N651" s="139">
        <v>0</v>
      </c>
      <c r="O651" s="139"/>
      <c r="Q651" s="174">
        <v>0</v>
      </c>
      <c r="R651" s="174">
        <v>0</v>
      </c>
      <c r="S651" s="174"/>
      <c r="T651" s="174"/>
      <c r="U651" s="174"/>
      <c r="V651" s="174">
        <v>0</v>
      </c>
      <c r="W651" s="140">
        <v>0</v>
      </c>
      <c r="X651" s="140"/>
      <c r="Z651" s="172"/>
      <c r="AA651" s="172"/>
      <c r="AB651" s="172"/>
      <c r="AC651" s="172"/>
      <c r="AD651" s="172"/>
      <c r="AE651" s="172"/>
      <c r="AF651" s="172"/>
      <c r="AG651" s="172"/>
      <c r="AI651" s="168"/>
      <c r="AJ651" s="168"/>
      <c r="AK651" s="170">
        <f t="shared" si="102"/>
        <v>0</v>
      </c>
      <c r="AL651" s="170">
        <f>IFERROR(VLOOKUP(B651,[3]rptBudgetaryBudgetCrossOrganiza!$A$11516:$O$12569,13,FALSE),"0")</f>
        <v>0</v>
      </c>
      <c r="AM651" s="170"/>
      <c r="AN651" s="170"/>
      <c r="AO651" s="170"/>
      <c r="AP651" s="170"/>
      <c r="AQ651" s="170"/>
    </row>
    <row r="652" spans="1:43" x14ac:dyDescent="0.2">
      <c r="B652" s="141" t="s">
        <v>982</v>
      </c>
      <c r="C652" s="148" t="str">
        <f t="shared" si="98"/>
        <v>45</v>
      </c>
      <c r="D652" s="148" t="str">
        <f t="shared" si="99"/>
        <v>40</v>
      </c>
      <c r="E652" s="148" t="str">
        <f t="shared" si="100"/>
        <v>000</v>
      </c>
      <c r="F652" s="141" t="str">
        <f t="shared" si="101"/>
        <v>5100.01</v>
      </c>
      <c r="G652" s="141" t="s">
        <v>98</v>
      </c>
      <c r="H652" s="163">
        <v>0</v>
      </c>
      <c r="I652" s="163">
        <v>0</v>
      </c>
      <c r="J652" s="163"/>
      <c r="K652" s="163"/>
      <c r="L652" s="163"/>
      <c r="M652" s="163">
        <v>0</v>
      </c>
      <c r="N652" s="139">
        <v>0</v>
      </c>
      <c r="O652" s="139"/>
      <c r="Q652" s="174">
        <v>0</v>
      </c>
      <c r="R652" s="174">
        <v>0</v>
      </c>
      <c r="S652" s="174"/>
      <c r="T652" s="174"/>
      <c r="U652" s="174"/>
      <c r="V652" s="174">
        <v>0</v>
      </c>
      <c r="W652" s="140">
        <v>0</v>
      </c>
      <c r="X652" s="140"/>
      <c r="Z652" s="172"/>
      <c r="AA652" s="172"/>
      <c r="AB652" s="172"/>
      <c r="AC652" s="172"/>
      <c r="AD652" s="172"/>
      <c r="AE652" s="172"/>
      <c r="AF652" s="172"/>
      <c r="AG652" s="172"/>
      <c r="AI652" s="168"/>
      <c r="AJ652" s="168"/>
      <c r="AK652" s="170">
        <f t="shared" si="102"/>
        <v>0</v>
      </c>
      <c r="AL652" s="170">
        <f>IFERROR(VLOOKUP(B652,[3]rptBudgetaryBudgetCrossOrganiza!$A$11516:$O$12569,13,FALSE),"0")</f>
        <v>0</v>
      </c>
      <c r="AM652" s="170"/>
      <c r="AN652" s="170"/>
      <c r="AO652" s="170"/>
      <c r="AP652" s="170"/>
      <c r="AQ652" s="170"/>
    </row>
    <row r="653" spans="1:43" x14ac:dyDescent="0.2">
      <c r="B653" s="141" t="s">
        <v>983</v>
      </c>
      <c r="C653" s="148" t="str">
        <f t="shared" si="98"/>
        <v>45</v>
      </c>
      <c r="D653" s="148" t="str">
        <f t="shared" si="99"/>
        <v>40</v>
      </c>
      <c r="E653" s="148" t="str">
        <f t="shared" si="100"/>
        <v>000</v>
      </c>
      <c r="F653" s="141" t="str">
        <f t="shared" si="101"/>
        <v>5100.02</v>
      </c>
      <c r="G653" s="141" t="s">
        <v>99</v>
      </c>
      <c r="H653" s="163">
        <v>0</v>
      </c>
      <c r="I653" s="163">
        <v>0</v>
      </c>
      <c r="J653" s="163"/>
      <c r="K653" s="163"/>
      <c r="L653" s="163"/>
      <c r="M653" s="163">
        <v>0</v>
      </c>
      <c r="N653" s="139">
        <v>0</v>
      </c>
      <c r="O653" s="139"/>
      <c r="Q653" s="174">
        <v>0</v>
      </c>
      <c r="R653" s="174">
        <v>0</v>
      </c>
      <c r="S653" s="174"/>
      <c r="T653" s="174"/>
      <c r="U653" s="174"/>
      <c r="V653" s="174">
        <v>0</v>
      </c>
      <c r="W653" s="140">
        <v>0</v>
      </c>
      <c r="X653" s="140"/>
      <c r="Z653" s="172"/>
      <c r="AA653" s="172"/>
      <c r="AB653" s="172"/>
      <c r="AC653" s="172"/>
      <c r="AD653" s="172"/>
      <c r="AE653" s="172"/>
      <c r="AF653" s="172"/>
      <c r="AG653" s="172"/>
      <c r="AI653" s="168"/>
      <c r="AJ653" s="168"/>
      <c r="AK653" s="170">
        <f t="shared" si="102"/>
        <v>0</v>
      </c>
      <c r="AL653" s="170">
        <f>IFERROR(VLOOKUP(B653,[3]rptBudgetaryBudgetCrossOrganiza!$A$11516:$O$12569,13,FALSE),"0")</f>
        <v>0</v>
      </c>
      <c r="AM653" s="170"/>
      <c r="AN653" s="170"/>
      <c r="AO653" s="170"/>
      <c r="AP653" s="170"/>
      <c r="AQ653" s="170"/>
    </row>
    <row r="654" spans="1:43" x14ac:dyDescent="0.2">
      <c r="B654" s="141" t="s">
        <v>984</v>
      </c>
      <c r="C654" s="148" t="str">
        <f t="shared" si="98"/>
        <v>45</v>
      </c>
      <c r="D654" s="148" t="str">
        <f t="shared" si="99"/>
        <v>40</v>
      </c>
      <c r="E654" s="148" t="str">
        <f t="shared" si="100"/>
        <v>000</v>
      </c>
      <c r="F654" s="141" t="str">
        <f t="shared" si="101"/>
        <v>5100.03</v>
      </c>
      <c r="G654" s="141" t="s">
        <v>100</v>
      </c>
      <c r="H654" s="163">
        <v>0</v>
      </c>
      <c r="I654" s="163">
        <v>0</v>
      </c>
      <c r="J654" s="163"/>
      <c r="K654" s="163"/>
      <c r="L654" s="163"/>
      <c r="M654" s="163">
        <v>0</v>
      </c>
      <c r="N654" s="139">
        <v>0</v>
      </c>
      <c r="O654" s="139"/>
      <c r="Q654" s="174">
        <v>0</v>
      </c>
      <c r="R654" s="174">
        <v>0</v>
      </c>
      <c r="S654" s="174"/>
      <c r="T654" s="174"/>
      <c r="U654" s="174"/>
      <c r="V654" s="174">
        <v>0</v>
      </c>
      <c r="W654" s="140">
        <v>0</v>
      </c>
      <c r="X654" s="140"/>
      <c r="Z654" s="172"/>
      <c r="AA654" s="172"/>
      <c r="AB654" s="172"/>
      <c r="AC654" s="172"/>
      <c r="AD654" s="172"/>
      <c r="AE654" s="172"/>
      <c r="AF654" s="172"/>
      <c r="AG654" s="172"/>
      <c r="AI654" s="168"/>
      <c r="AJ654" s="168"/>
      <c r="AK654" s="170">
        <f t="shared" si="102"/>
        <v>0</v>
      </c>
      <c r="AL654" s="170">
        <f>IFERROR(VLOOKUP(B654,[3]rptBudgetaryBudgetCrossOrganiza!$A$11516:$O$12569,13,FALSE),"0")</f>
        <v>0</v>
      </c>
      <c r="AM654" s="170"/>
      <c r="AN654" s="170"/>
      <c r="AO654" s="170"/>
      <c r="AP654" s="170"/>
      <c r="AQ654" s="170"/>
    </row>
    <row r="655" spans="1:43" x14ac:dyDescent="0.2">
      <c r="B655" s="141" t="s">
        <v>985</v>
      </c>
      <c r="C655" s="148" t="str">
        <f t="shared" si="98"/>
        <v>45</v>
      </c>
      <c r="D655" s="148" t="str">
        <f t="shared" si="99"/>
        <v>40</v>
      </c>
      <c r="E655" s="148" t="str">
        <f t="shared" si="100"/>
        <v>000</v>
      </c>
      <c r="F655" s="141" t="str">
        <f t="shared" si="101"/>
        <v>5100.04</v>
      </c>
      <c r="G655" s="141" t="s">
        <v>101</v>
      </c>
      <c r="H655" s="163">
        <v>0</v>
      </c>
      <c r="I655" s="163">
        <v>0</v>
      </c>
      <c r="J655" s="163"/>
      <c r="K655" s="163"/>
      <c r="L655" s="163"/>
      <c r="M655" s="163">
        <v>0</v>
      </c>
      <c r="N655" s="139">
        <v>0</v>
      </c>
      <c r="O655" s="139"/>
      <c r="Q655" s="174">
        <v>0</v>
      </c>
      <c r="R655" s="174">
        <v>0</v>
      </c>
      <c r="S655" s="174"/>
      <c r="T655" s="174"/>
      <c r="U655" s="174"/>
      <c r="V655" s="174">
        <v>0</v>
      </c>
      <c r="W655" s="140">
        <v>0</v>
      </c>
      <c r="X655" s="140"/>
      <c r="Z655" s="172"/>
      <c r="AA655" s="172"/>
      <c r="AB655" s="172"/>
      <c r="AC655" s="172"/>
      <c r="AD655" s="172"/>
      <c r="AE655" s="172"/>
      <c r="AF655" s="172"/>
      <c r="AG655" s="172"/>
      <c r="AI655" s="168"/>
      <c r="AJ655" s="168"/>
      <c r="AK655" s="170">
        <f t="shared" si="102"/>
        <v>0</v>
      </c>
      <c r="AL655" s="170">
        <f>IFERROR(VLOOKUP(B655,[3]rptBudgetaryBudgetCrossOrganiza!$A$11516:$O$12569,13,FALSE),"0")</f>
        <v>0</v>
      </c>
      <c r="AM655" s="170"/>
      <c r="AN655" s="170"/>
      <c r="AO655" s="170"/>
      <c r="AP655" s="170"/>
      <c r="AQ655" s="170"/>
    </row>
    <row r="656" spans="1:43" x14ac:dyDescent="0.2">
      <c r="B656" s="141" t="s">
        <v>986</v>
      </c>
      <c r="C656" s="148" t="str">
        <f t="shared" si="98"/>
        <v>45</v>
      </c>
      <c r="D656" s="148" t="str">
        <f t="shared" si="99"/>
        <v>40</v>
      </c>
      <c r="E656" s="148" t="str">
        <f t="shared" si="100"/>
        <v>000</v>
      </c>
      <c r="F656" s="141" t="str">
        <f t="shared" si="101"/>
        <v>5100.05</v>
      </c>
      <c r="G656" s="141" t="s">
        <v>102</v>
      </c>
      <c r="H656" s="163">
        <v>0</v>
      </c>
      <c r="I656" s="163">
        <v>0</v>
      </c>
      <c r="J656" s="163"/>
      <c r="K656" s="163"/>
      <c r="L656" s="163"/>
      <c r="M656" s="163">
        <v>0</v>
      </c>
      <c r="N656" s="139">
        <v>0</v>
      </c>
      <c r="O656" s="139"/>
      <c r="Q656" s="174">
        <v>0</v>
      </c>
      <c r="R656" s="174">
        <v>0</v>
      </c>
      <c r="S656" s="174"/>
      <c r="T656" s="174"/>
      <c r="U656" s="174"/>
      <c r="V656" s="174">
        <v>0</v>
      </c>
      <c r="W656" s="140">
        <v>0</v>
      </c>
      <c r="X656" s="140"/>
      <c r="Z656" s="172"/>
      <c r="AA656" s="172"/>
      <c r="AB656" s="172"/>
      <c r="AC656" s="172"/>
      <c r="AD656" s="172"/>
      <c r="AE656" s="172"/>
      <c r="AF656" s="172"/>
      <c r="AG656" s="172"/>
      <c r="AI656" s="168"/>
      <c r="AJ656" s="168"/>
      <c r="AK656" s="170">
        <f t="shared" si="102"/>
        <v>0</v>
      </c>
      <c r="AL656" s="170">
        <f>IFERROR(VLOOKUP(B656,[3]rptBudgetaryBudgetCrossOrganiza!$A$11516:$O$12569,13,FALSE),"0")</f>
        <v>0</v>
      </c>
      <c r="AM656" s="170"/>
      <c r="AN656" s="170"/>
      <c r="AO656" s="170"/>
      <c r="AP656" s="170"/>
      <c r="AQ656" s="170"/>
    </row>
    <row r="657" spans="2:43" x14ac:dyDescent="0.2">
      <c r="B657" s="141" t="s">
        <v>987</v>
      </c>
      <c r="C657" s="148" t="str">
        <f t="shared" si="98"/>
        <v>45</v>
      </c>
      <c r="D657" s="148" t="str">
        <f t="shared" si="99"/>
        <v>40</v>
      </c>
      <c r="E657" s="148" t="str">
        <f t="shared" si="100"/>
        <v>000</v>
      </c>
      <c r="F657" s="141" t="str">
        <f t="shared" si="101"/>
        <v>5100.06</v>
      </c>
      <c r="G657" s="141" t="s">
        <v>103</v>
      </c>
      <c r="H657" s="163">
        <v>0</v>
      </c>
      <c r="I657" s="163">
        <v>0</v>
      </c>
      <c r="J657" s="163"/>
      <c r="K657" s="163"/>
      <c r="L657" s="163"/>
      <c r="M657" s="163">
        <v>0</v>
      </c>
      <c r="N657" s="139">
        <v>0</v>
      </c>
      <c r="O657" s="139"/>
      <c r="Q657" s="174">
        <v>0</v>
      </c>
      <c r="R657" s="174">
        <v>0</v>
      </c>
      <c r="S657" s="174"/>
      <c r="T657" s="174"/>
      <c r="U657" s="174"/>
      <c r="V657" s="174">
        <v>0</v>
      </c>
      <c r="W657" s="140">
        <v>0</v>
      </c>
      <c r="X657" s="140"/>
      <c r="Z657" s="172"/>
      <c r="AA657" s="172"/>
      <c r="AB657" s="172"/>
      <c r="AC657" s="172"/>
      <c r="AD657" s="172"/>
      <c r="AE657" s="172"/>
      <c r="AF657" s="172"/>
      <c r="AG657" s="172"/>
      <c r="AI657" s="168"/>
      <c r="AJ657" s="168"/>
      <c r="AK657" s="170">
        <f t="shared" si="102"/>
        <v>0</v>
      </c>
      <c r="AL657" s="170">
        <f>IFERROR(VLOOKUP(B657,[3]rptBudgetaryBudgetCrossOrganiza!$A$11516:$O$12569,13,FALSE),"0")</f>
        <v>0</v>
      </c>
      <c r="AM657" s="170"/>
      <c r="AN657" s="170"/>
      <c r="AO657" s="170"/>
      <c r="AP657" s="170"/>
      <c r="AQ657" s="170"/>
    </row>
    <row r="658" spans="2:43" x14ac:dyDescent="0.2">
      <c r="B658" s="141" t="s">
        <v>988</v>
      </c>
      <c r="C658" s="148" t="str">
        <f t="shared" si="98"/>
        <v>45</v>
      </c>
      <c r="D658" s="148" t="str">
        <f t="shared" si="99"/>
        <v>40</v>
      </c>
      <c r="E658" s="148" t="str">
        <f t="shared" si="100"/>
        <v>000</v>
      </c>
      <c r="F658" s="141" t="str">
        <f t="shared" si="101"/>
        <v>5100.07</v>
      </c>
      <c r="G658" s="141" t="s">
        <v>104</v>
      </c>
      <c r="H658" s="163">
        <v>0</v>
      </c>
      <c r="I658" s="163">
        <v>0</v>
      </c>
      <c r="J658" s="163"/>
      <c r="K658" s="163"/>
      <c r="L658" s="163"/>
      <c r="M658" s="163">
        <v>0</v>
      </c>
      <c r="N658" s="139">
        <v>0</v>
      </c>
      <c r="O658" s="139"/>
      <c r="Q658" s="174">
        <v>0</v>
      </c>
      <c r="R658" s="174">
        <v>0</v>
      </c>
      <c r="S658" s="174"/>
      <c r="T658" s="174"/>
      <c r="U658" s="174"/>
      <c r="V658" s="174">
        <v>0</v>
      </c>
      <c r="W658" s="140">
        <v>0</v>
      </c>
      <c r="X658" s="140"/>
      <c r="Z658" s="172"/>
      <c r="AA658" s="172"/>
      <c r="AB658" s="172"/>
      <c r="AC658" s="172"/>
      <c r="AD658" s="172"/>
      <c r="AE658" s="172"/>
      <c r="AF658" s="172"/>
      <c r="AG658" s="172"/>
      <c r="AI658" s="168"/>
      <c r="AJ658" s="168"/>
      <c r="AK658" s="170">
        <f t="shared" si="102"/>
        <v>0</v>
      </c>
      <c r="AL658" s="170">
        <f>IFERROR(VLOOKUP(B658,[3]rptBudgetaryBudgetCrossOrganiza!$A$11516:$O$12569,13,FALSE),"0")</f>
        <v>0</v>
      </c>
      <c r="AM658" s="170"/>
      <c r="AN658" s="170"/>
      <c r="AO658" s="170"/>
      <c r="AP658" s="170"/>
      <c r="AQ658" s="170"/>
    </row>
    <row r="659" spans="2:43" x14ac:dyDescent="0.2">
      <c r="B659" s="141" t="s">
        <v>989</v>
      </c>
      <c r="C659" s="148" t="str">
        <f t="shared" si="98"/>
        <v>45</v>
      </c>
      <c r="D659" s="148" t="str">
        <f t="shared" si="99"/>
        <v>40</v>
      </c>
      <c r="E659" s="148" t="str">
        <f t="shared" si="100"/>
        <v>000</v>
      </c>
      <c r="F659" s="141" t="str">
        <f t="shared" si="101"/>
        <v>5100.08</v>
      </c>
      <c r="G659" s="141" t="s">
        <v>105</v>
      </c>
      <c r="H659" s="163">
        <v>0</v>
      </c>
      <c r="I659" s="163">
        <v>0</v>
      </c>
      <c r="J659" s="163"/>
      <c r="K659" s="163"/>
      <c r="L659" s="163"/>
      <c r="M659" s="163">
        <v>0</v>
      </c>
      <c r="N659" s="139">
        <v>0</v>
      </c>
      <c r="O659" s="139"/>
      <c r="Q659" s="174">
        <v>0</v>
      </c>
      <c r="R659" s="174">
        <v>0</v>
      </c>
      <c r="S659" s="174"/>
      <c r="T659" s="174"/>
      <c r="U659" s="174"/>
      <c r="V659" s="174">
        <v>0</v>
      </c>
      <c r="W659" s="140">
        <v>0</v>
      </c>
      <c r="X659" s="140"/>
      <c r="Z659" s="172"/>
      <c r="AA659" s="172"/>
      <c r="AB659" s="172"/>
      <c r="AC659" s="172"/>
      <c r="AD659" s="172"/>
      <c r="AE659" s="172"/>
      <c r="AF659" s="172"/>
      <c r="AG659" s="172"/>
      <c r="AI659" s="168"/>
      <c r="AJ659" s="168"/>
      <c r="AK659" s="170">
        <f t="shared" si="102"/>
        <v>0</v>
      </c>
      <c r="AL659" s="170">
        <f>IFERROR(VLOOKUP(B659,[3]rptBudgetaryBudgetCrossOrganiza!$A$11516:$O$12569,13,FALSE),"0")</f>
        <v>0</v>
      </c>
      <c r="AM659" s="170"/>
      <c r="AN659" s="170"/>
      <c r="AO659" s="170"/>
      <c r="AP659" s="170"/>
      <c r="AQ659" s="170"/>
    </row>
    <row r="660" spans="2:43" x14ac:dyDescent="0.2">
      <c r="B660" s="141" t="s">
        <v>990</v>
      </c>
      <c r="C660" s="148" t="str">
        <f t="shared" si="98"/>
        <v>45</v>
      </c>
      <c r="D660" s="148" t="str">
        <f t="shared" si="99"/>
        <v>40</v>
      </c>
      <c r="E660" s="148" t="str">
        <f t="shared" si="100"/>
        <v>000</v>
      </c>
      <c r="F660" s="141" t="str">
        <f t="shared" si="101"/>
        <v>5100.09</v>
      </c>
      <c r="G660" s="141" t="s">
        <v>106</v>
      </c>
      <c r="H660" s="163">
        <v>0</v>
      </c>
      <c r="I660" s="163">
        <v>0</v>
      </c>
      <c r="J660" s="163"/>
      <c r="K660" s="163"/>
      <c r="L660" s="163"/>
      <c r="M660" s="163">
        <v>0</v>
      </c>
      <c r="N660" s="139">
        <v>0</v>
      </c>
      <c r="O660" s="139"/>
      <c r="Q660" s="174">
        <v>0</v>
      </c>
      <c r="R660" s="174">
        <v>0</v>
      </c>
      <c r="S660" s="174"/>
      <c r="T660" s="174"/>
      <c r="U660" s="174"/>
      <c r="V660" s="174">
        <v>0</v>
      </c>
      <c r="W660" s="140">
        <v>0</v>
      </c>
      <c r="X660" s="140"/>
      <c r="Z660" s="172"/>
      <c r="AA660" s="172"/>
      <c r="AB660" s="172"/>
      <c r="AC660" s="172"/>
      <c r="AD660" s="172"/>
      <c r="AE660" s="172"/>
      <c r="AF660" s="172"/>
      <c r="AG660" s="172"/>
      <c r="AI660" s="168"/>
      <c r="AJ660" s="168"/>
      <c r="AK660" s="170">
        <f t="shared" si="102"/>
        <v>0</v>
      </c>
      <c r="AL660" s="170">
        <f>IFERROR(VLOOKUP(B660,[3]rptBudgetaryBudgetCrossOrganiza!$A$11516:$O$12569,13,FALSE),"0")</f>
        <v>0</v>
      </c>
      <c r="AM660" s="170"/>
      <c r="AN660" s="170"/>
      <c r="AO660" s="170"/>
      <c r="AP660" s="170"/>
      <c r="AQ660" s="170"/>
    </row>
    <row r="661" spans="2:43" x14ac:dyDescent="0.2">
      <c r="B661" s="141" t="s">
        <v>991</v>
      </c>
      <c r="C661" s="148" t="str">
        <f t="shared" si="98"/>
        <v>45</v>
      </c>
      <c r="D661" s="148" t="str">
        <f t="shared" si="99"/>
        <v>40</v>
      </c>
      <c r="E661" s="148" t="str">
        <f t="shared" si="100"/>
        <v>000</v>
      </c>
      <c r="F661" s="141" t="str">
        <f t="shared" si="101"/>
        <v>5100.11</v>
      </c>
      <c r="G661" s="141" t="s">
        <v>108</v>
      </c>
      <c r="H661" s="163">
        <v>0</v>
      </c>
      <c r="I661" s="163">
        <v>0</v>
      </c>
      <c r="J661" s="163"/>
      <c r="K661" s="163"/>
      <c r="L661" s="163"/>
      <c r="M661" s="163">
        <v>0</v>
      </c>
      <c r="N661" s="139">
        <v>0</v>
      </c>
      <c r="O661" s="139"/>
      <c r="Q661" s="174">
        <v>0</v>
      </c>
      <c r="R661" s="174">
        <v>0</v>
      </c>
      <c r="S661" s="174"/>
      <c r="T661" s="174"/>
      <c r="U661" s="174"/>
      <c r="V661" s="174">
        <v>0</v>
      </c>
      <c r="W661" s="140">
        <v>0</v>
      </c>
      <c r="X661" s="140"/>
      <c r="Z661" s="172"/>
      <c r="AA661" s="172"/>
      <c r="AB661" s="172"/>
      <c r="AC661" s="172"/>
      <c r="AD661" s="172"/>
      <c r="AE661" s="172"/>
      <c r="AF661" s="172"/>
      <c r="AG661" s="172"/>
      <c r="AI661" s="168"/>
      <c r="AJ661" s="168"/>
      <c r="AK661" s="170">
        <f t="shared" si="102"/>
        <v>0</v>
      </c>
      <c r="AL661" s="170">
        <f>IFERROR(VLOOKUP(B661,[3]rptBudgetaryBudgetCrossOrganiza!$A$11516:$O$12569,13,FALSE),"0")</f>
        <v>0</v>
      </c>
      <c r="AM661" s="170"/>
      <c r="AN661" s="170"/>
      <c r="AO661" s="170"/>
      <c r="AP661" s="170"/>
      <c r="AQ661" s="170"/>
    </row>
    <row r="662" spans="2:43" x14ac:dyDescent="0.2">
      <c r="B662" s="141" t="s">
        <v>992</v>
      </c>
      <c r="C662" s="148" t="str">
        <f t="shared" si="98"/>
        <v>45</v>
      </c>
      <c r="D662" s="148" t="str">
        <f t="shared" si="99"/>
        <v>40</v>
      </c>
      <c r="E662" s="148" t="str">
        <f t="shared" si="100"/>
        <v>000</v>
      </c>
      <c r="F662" s="141" t="str">
        <f t="shared" si="101"/>
        <v>5100.15</v>
      </c>
      <c r="G662" s="141" t="s">
        <v>112</v>
      </c>
      <c r="H662" s="163">
        <v>0</v>
      </c>
      <c r="I662" s="163">
        <v>0</v>
      </c>
      <c r="J662" s="163"/>
      <c r="K662" s="163"/>
      <c r="L662" s="163"/>
      <c r="M662" s="163">
        <v>0</v>
      </c>
      <c r="N662" s="139">
        <v>0</v>
      </c>
      <c r="O662" s="139"/>
      <c r="Q662" s="174">
        <v>0</v>
      </c>
      <c r="R662" s="174">
        <v>0</v>
      </c>
      <c r="S662" s="174"/>
      <c r="T662" s="174"/>
      <c r="U662" s="174"/>
      <c r="V662" s="174">
        <v>0</v>
      </c>
      <c r="W662" s="140">
        <v>0</v>
      </c>
      <c r="X662" s="140"/>
      <c r="Z662" s="172"/>
      <c r="AA662" s="172"/>
      <c r="AB662" s="172"/>
      <c r="AC662" s="172"/>
      <c r="AD662" s="172"/>
      <c r="AE662" s="172"/>
      <c r="AF662" s="172"/>
      <c r="AG662" s="172"/>
      <c r="AI662" s="168"/>
      <c r="AJ662" s="168"/>
      <c r="AK662" s="170">
        <f t="shared" si="102"/>
        <v>0</v>
      </c>
      <c r="AL662" s="170">
        <f>IFERROR(VLOOKUP(B662,[3]rptBudgetaryBudgetCrossOrganiza!$A$11516:$O$12569,13,FALSE),"0")</f>
        <v>0</v>
      </c>
      <c r="AM662" s="170"/>
      <c r="AN662" s="170"/>
      <c r="AO662" s="170"/>
      <c r="AP662" s="170"/>
      <c r="AQ662" s="170"/>
    </row>
    <row r="663" spans="2:43" x14ac:dyDescent="0.2">
      <c r="B663" s="141" t="s">
        <v>993</v>
      </c>
      <c r="C663" s="148" t="str">
        <f t="shared" si="98"/>
        <v>45</v>
      </c>
      <c r="D663" s="148" t="str">
        <f t="shared" si="99"/>
        <v>40</v>
      </c>
      <c r="E663" s="148" t="str">
        <f t="shared" si="100"/>
        <v>000</v>
      </c>
      <c r="F663" s="141" t="str">
        <f t="shared" si="101"/>
        <v>5100.17</v>
      </c>
      <c r="G663" s="141" t="s">
        <v>1114</v>
      </c>
      <c r="H663" s="163">
        <v>0</v>
      </c>
      <c r="I663" s="163">
        <v>0</v>
      </c>
      <c r="J663" s="163"/>
      <c r="K663" s="163"/>
      <c r="L663" s="163"/>
      <c r="M663" s="163">
        <v>0</v>
      </c>
      <c r="N663" s="139">
        <v>0</v>
      </c>
      <c r="O663" s="139"/>
      <c r="Q663" s="174">
        <v>0</v>
      </c>
      <c r="R663" s="174">
        <v>0</v>
      </c>
      <c r="S663" s="174"/>
      <c r="T663" s="174"/>
      <c r="U663" s="174"/>
      <c r="V663" s="174">
        <v>0</v>
      </c>
      <c r="W663" s="140">
        <v>0</v>
      </c>
      <c r="X663" s="140"/>
      <c r="Z663" s="172"/>
      <c r="AA663" s="172"/>
      <c r="AB663" s="172"/>
      <c r="AC663" s="172"/>
      <c r="AD663" s="172"/>
      <c r="AE663" s="172"/>
      <c r="AF663" s="172"/>
      <c r="AG663" s="172"/>
      <c r="AI663" s="168"/>
      <c r="AJ663" s="168"/>
      <c r="AK663" s="170">
        <f t="shared" si="102"/>
        <v>0</v>
      </c>
      <c r="AL663" s="170">
        <f>IFERROR(VLOOKUP(B663,[3]rptBudgetaryBudgetCrossOrganiza!$A$11516:$O$12569,13,FALSE),"0")</f>
        <v>0</v>
      </c>
      <c r="AM663" s="170"/>
      <c r="AN663" s="170"/>
      <c r="AO663" s="170"/>
      <c r="AP663" s="170"/>
      <c r="AQ663" s="170"/>
    </row>
    <row r="664" spans="2:43" x14ac:dyDescent="0.2">
      <c r="B664" s="141" t="s">
        <v>994</v>
      </c>
      <c r="C664" s="148" t="str">
        <f t="shared" si="98"/>
        <v>45</v>
      </c>
      <c r="D664" s="148" t="str">
        <f t="shared" si="99"/>
        <v>40</v>
      </c>
      <c r="E664" s="148" t="str">
        <f t="shared" si="100"/>
        <v>000</v>
      </c>
      <c r="F664" s="141" t="str">
        <f t="shared" si="101"/>
        <v>6000.01</v>
      </c>
      <c r="G664" s="141" t="s">
        <v>114</v>
      </c>
      <c r="H664" s="163">
        <v>0</v>
      </c>
      <c r="I664" s="163">
        <v>0</v>
      </c>
      <c r="J664" s="163"/>
      <c r="K664" s="163"/>
      <c r="L664" s="163"/>
      <c r="M664" s="163">
        <v>0</v>
      </c>
      <c r="N664" s="139">
        <v>0</v>
      </c>
      <c r="O664" s="139"/>
      <c r="Q664" s="174">
        <v>0</v>
      </c>
      <c r="R664" s="174">
        <v>0</v>
      </c>
      <c r="S664" s="174"/>
      <c r="T664" s="174"/>
      <c r="U664" s="174"/>
      <c r="V664" s="174">
        <v>0</v>
      </c>
      <c r="W664" s="140">
        <v>0</v>
      </c>
      <c r="X664" s="140"/>
      <c r="Z664" s="172"/>
      <c r="AA664" s="172"/>
      <c r="AB664" s="172"/>
      <c r="AC664" s="172"/>
      <c r="AD664" s="172"/>
      <c r="AE664" s="172"/>
      <c r="AF664" s="172"/>
      <c r="AG664" s="172"/>
      <c r="AI664" s="168"/>
      <c r="AJ664" s="168"/>
      <c r="AK664" s="170">
        <f t="shared" si="102"/>
        <v>0</v>
      </c>
      <c r="AL664" s="170">
        <f>IFERROR(VLOOKUP(B664,[3]rptBudgetaryBudgetCrossOrganiza!$A$11516:$O$12569,13,FALSE),"0")</f>
        <v>0</v>
      </c>
      <c r="AM664" s="170"/>
      <c r="AN664" s="170"/>
      <c r="AO664" s="170"/>
      <c r="AP664" s="170"/>
      <c r="AQ664" s="170"/>
    </row>
    <row r="665" spans="2:43" x14ac:dyDescent="0.2">
      <c r="B665" s="141" t="s">
        <v>995</v>
      </c>
      <c r="C665" s="148" t="str">
        <f t="shared" si="98"/>
        <v>45</v>
      </c>
      <c r="D665" s="148" t="str">
        <f t="shared" si="99"/>
        <v>40</v>
      </c>
      <c r="E665" s="148" t="str">
        <f t="shared" si="100"/>
        <v>000</v>
      </c>
      <c r="F665" s="141" t="str">
        <f t="shared" si="101"/>
        <v>6000.10</v>
      </c>
      <c r="G665" s="141" t="s">
        <v>933</v>
      </c>
      <c r="H665" s="163">
        <v>0</v>
      </c>
      <c r="I665" s="163">
        <v>0</v>
      </c>
      <c r="J665" s="163"/>
      <c r="K665" s="163"/>
      <c r="L665" s="163"/>
      <c r="M665" s="163">
        <v>0</v>
      </c>
      <c r="N665" s="139">
        <v>0</v>
      </c>
      <c r="O665" s="139"/>
      <c r="Q665" s="174">
        <v>0</v>
      </c>
      <c r="R665" s="174">
        <v>0</v>
      </c>
      <c r="S665" s="174"/>
      <c r="T665" s="174"/>
      <c r="U665" s="174"/>
      <c r="V665" s="174">
        <v>0</v>
      </c>
      <c r="W665" s="140">
        <v>0</v>
      </c>
      <c r="X665" s="140"/>
      <c r="Z665" s="172"/>
      <c r="AA665" s="172"/>
      <c r="AB665" s="172"/>
      <c r="AC665" s="172"/>
      <c r="AD665" s="172"/>
      <c r="AE665" s="172"/>
      <c r="AF665" s="172"/>
      <c r="AG665" s="172"/>
      <c r="AI665" s="168"/>
      <c r="AJ665" s="168"/>
      <c r="AK665" s="170">
        <f t="shared" si="102"/>
        <v>0</v>
      </c>
      <c r="AL665" s="170">
        <f>IFERROR(VLOOKUP(B665,[3]rptBudgetaryBudgetCrossOrganiza!$A$11516:$O$12569,13,FALSE),"0")</f>
        <v>0</v>
      </c>
      <c r="AM665" s="170"/>
      <c r="AN665" s="170"/>
      <c r="AO665" s="170"/>
      <c r="AP665" s="170"/>
      <c r="AQ665" s="170"/>
    </row>
    <row r="666" spans="2:43" x14ac:dyDescent="0.2">
      <c r="B666" s="141" t="s">
        <v>996</v>
      </c>
      <c r="C666" s="148" t="str">
        <f t="shared" si="98"/>
        <v>45</v>
      </c>
      <c r="D666" s="148" t="str">
        <f t="shared" si="99"/>
        <v>40</v>
      </c>
      <c r="E666" s="148" t="str">
        <f t="shared" si="100"/>
        <v>000</v>
      </c>
      <c r="F666" s="141" t="str">
        <f t="shared" si="101"/>
        <v>6000.12</v>
      </c>
      <c r="G666" s="141" t="s">
        <v>184</v>
      </c>
      <c r="H666" s="163">
        <v>0</v>
      </c>
      <c r="I666" s="163">
        <v>0</v>
      </c>
      <c r="J666" s="163"/>
      <c r="K666" s="163"/>
      <c r="L666" s="163"/>
      <c r="M666" s="163">
        <v>0</v>
      </c>
      <c r="N666" s="139">
        <v>0</v>
      </c>
      <c r="O666" s="139"/>
      <c r="Q666" s="174">
        <v>0</v>
      </c>
      <c r="R666" s="174">
        <v>0</v>
      </c>
      <c r="S666" s="174"/>
      <c r="T666" s="174"/>
      <c r="U666" s="174"/>
      <c r="V666" s="174">
        <v>0</v>
      </c>
      <c r="W666" s="140">
        <v>0</v>
      </c>
      <c r="X666" s="140"/>
      <c r="Z666" s="172"/>
      <c r="AA666" s="172"/>
      <c r="AB666" s="172"/>
      <c r="AC666" s="172"/>
      <c r="AD666" s="172"/>
      <c r="AE666" s="172"/>
      <c r="AF666" s="172"/>
      <c r="AG666" s="172"/>
      <c r="AI666" s="168"/>
      <c r="AJ666" s="168"/>
      <c r="AK666" s="170">
        <f t="shared" si="102"/>
        <v>0</v>
      </c>
      <c r="AL666" s="170">
        <f>IFERROR(VLOOKUP(B666,[3]rptBudgetaryBudgetCrossOrganiza!$A$11516:$O$12569,13,FALSE),"0")</f>
        <v>0</v>
      </c>
      <c r="AM666" s="170"/>
      <c r="AN666" s="170"/>
      <c r="AO666" s="170"/>
      <c r="AP666" s="170"/>
      <c r="AQ666" s="170"/>
    </row>
    <row r="667" spans="2:43" x14ac:dyDescent="0.2">
      <c r="B667" s="141" t="s">
        <v>997</v>
      </c>
      <c r="C667" s="148" t="str">
        <f t="shared" si="98"/>
        <v>45</v>
      </c>
      <c r="D667" s="148" t="str">
        <f t="shared" si="99"/>
        <v>40</v>
      </c>
      <c r="E667" s="148" t="str">
        <f t="shared" si="100"/>
        <v>000</v>
      </c>
      <c r="F667" s="141" t="str">
        <f t="shared" si="101"/>
        <v>6000.13</v>
      </c>
      <c r="G667" s="141" t="s">
        <v>1115</v>
      </c>
      <c r="H667" s="163">
        <v>0</v>
      </c>
      <c r="I667" s="163">
        <v>0</v>
      </c>
      <c r="J667" s="163"/>
      <c r="K667" s="163"/>
      <c r="L667" s="163"/>
      <c r="M667" s="163">
        <v>0</v>
      </c>
      <c r="N667" s="139">
        <v>0</v>
      </c>
      <c r="O667" s="139"/>
      <c r="Q667" s="174">
        <v>0</v>
      </c>
      <c r="R667" s="174">
        <v>0</v>
      </c>
      <c r="S667" s="174"/>
      <c r="T667" s="174"/>
      <c r="U667" s="174"/>
      <c r="V667" s="174">
        <v>0</v>
      </c>
      <c r="W667" s="140">
        <v>0</v>
      </c>
      <c r="X667" s="140"/>
      <c r="Z667" s="172"/>
      <c r="AA667" s="172"/>
      <c r="AB667" s="172"/>
      <c r="AC667" s="172"/>
      <c r="AD667" s="172"/>
      <c r="AE667" s="172"/>
      <c r="AF667" s="172"/>
      <c r="AG667" s="172"/>
      <c r="AI667" s="168"/>
      <c r="AJ667" s="168"/>
      <c r="AK667" s="170">
        <f t="shared" si="102"/>
        <v>0</v>
      </c>
      <c r="AL667" s="170">
        <f>IFERROR(VLOOKUP(B667,[3]rptBudgetaryBudgetCrossOrganiza!$A$11516:$O$12569,13,FALSE),"0")</f>
        <v>0</v>
      </c>
      <c r="AM667" s="170"/>
      <c r="AN667" s="170"/>
      <c r="AO667" s="170"/>
      <c r="AP667" s="170"/>
      <c r="AQ667" s="170"/>
    </row>
    <row r="668" spans="2:43" x14ac:dyDescent="0.2">
      <c r="B668" s="141" t="s">
        <v>998</v>
      </c>
      <c r="C668" s="148" t="str">
        <f t="shared" si="98"/>
        <v>45</v>
      </c>
      <c r="D668" s="148" t="str">
        <f t="shared" si="99"/>
        <v>40</v>
      </c>
      <c r="E668" s="148" t="str">
        <f t="shared" si="100"/>
        <v>000</v>
      </c>
      <c r="F668" s="141" t="str">
        <f t="shared" si="101"/>
        <v>6000.14</v>
      </c>
      <c r="G668" s="141" t="s">
        <v>1116</v>
      </c>
      <c r="H668" s="163">
        <v>0</v>
      </c>
      <c r="I668" s="163">
        <v>0</v>
      </c>
      <c r="J668" s="163"/>
      <c r="K668" s="163"/>
      <c r="L668" s="163"/>
      <c r="M668" s="163">
        <v>0</v>
      </c>
      <c r="N668" s="139">
        <v>0</v>
      </c>
      <c r="O668" s="139"/>
      <c r="Q668" s="174">
        <v>0</v>
      </c>
      <c r="R668" s="174">
        <v>0</v>
      </c>
      <c r="S668" s="174"/>
      <c r="T668" s="174"/>
      <c r="U668" s="174"/>
      <c r="V668" s="174">
        <v>0</v>
      </c>
      <c r="W668" s="140">
        <v>0</v>
      </c>
      <c r="X668" s="140"/>
      <c r="Z668" s="172"/>
      <c r="AA668" s="172"/>
      <c r="AB668" s="172"/>
      <c r="AC668" s="172"/>
      <c r="AD668" s="172"/>
      <c r="AE668" s="172"/>
      <c r="AF668" s="172"/>
      <c r="AG668" s="172"/>
      <c r="AI668" s="168"/>
      <c r="AJ668" s="168"/>
      <c r="AK668" s="170">
        <f t="shared" si="102"/>
        <v>0</v>
      </c>
      <c r="AL668" s="170">
        <f>IFERROR(VLOOKUP(B668,[3]rptBudgetaryBudgetCrossOrganiza!$A$11516:$O$12569,13,FALSE),"0")</f>
        <v>0</v>
      </c>
      <c r="AM668" s="170"/>
      <c r="AN668" s="170"/>
      <c r="AO668" s="170"/>
      <c r="AP668" s="170"/>
      <c r="AQ668" s="170"/>
    </row>
    <row r="669" spans="2:43" x14ac:dyDescent="0.2">
      <c r="B669" s="141" t="s">
        <v>999</v>
      </c>
      <c r="C669" s="148" t="str">
        <f t="shared" si="98"/>
        <v>45</v>
      </c>
      <c r="D669" s="148" t="str">
        <f t="shared" si="99"/>
        <v>40</v>
      </c>
      <c r="E669" s="148" t="str">
        <f t="shared" si="100"/>
        <v>000</v>
      </c>
      <c r="F669" s="141" t="str">
        <f t="shared" si="101"/>
        <v>6000.18</v>
      </c>
      <c r="G669" s="141" t="s">
        <v>179</v>
      </c>
      <c r="H669" s="163">
        <v>0</v>
      </c>
      <c r="I669" s="163">
        <v>0</v>
      </c>
      <c r="J669" s="163"/>
      <c r="K669" s="163"/>
      <c r="L669" s="163"/>
      <c r="M669" s="163">
        <v>0</v>
      </c>
      <c r="N669" s="139">
        <v>0</v>
      </c>
      <c r="O669" s="139"/>
      <c r="Q669" s="174">
        <v>0</v>
      </c>
      <c r="R669" s="174">
        <v>0</v>
      </c>
      <c r="S669" s="174"/>
      <c r="T669" s="174"/>
      <c r="U669" s="174"/>
      <c r="V669" s="174">
        <v>0</v>
      </c>
      <c r="W669" s="140">
        <v>0</v>
      </c>
      <c r="X669" s="140"/>
      <c r="Z669" s="172"/>
      <c r="AA669" s="172"/>
      <c r="AB669" s="172"/>
      <c r="AC669" s="172"/>
      <c r="AD669" s="172"/>
      <c r="AE669" s="172"/>
      <c r="AF669" s="172"/>
      <c r="AG669" s="172"/>
      <c r="AI669" s="168"/>
      <c r="AJ669" s="168"/>
      <c r="AK669" s="170">
        <f t="shared" si="102"/>
        <v>0</v>
      </c>
      <c r="AL669" s="170">
        <f>IFERROR(VLOOKUP(B669,[3]rptBudgetaryBudgetCrossOrganiza!$A$11516:$O$12569,13,FALSE),"0")</f>
        <v>0</v>
      </c>
      <c r="AM669" s="170"/>
      <c r="AN669" s="170"/>
      <c r="AO669" s="170"/>
      <c r="AP669" s="170"/>
      <c r="AQ669" s="170"/>
    </row>
    <row r="670" spans="2:43" x14ac:dyDescent="0.2">
      <c r="B670" s="141" t="s">
        <v>1000</v>
      </c>
      <c r="C670" s="148" t="str">
        <f t="shared" si="98"/>
        <v>45</v>
      </c>
      <c r="D670" s="148" t="str">
        <f t="shared" si="99"/>
        <v>40</v>
      </c>
      <c r="E670" s="148" t="str">
        <f t="shared" si="100"/>
        <v>000</v>
      </c>
      <c r="F670" s="141" t="str">
        <f t="shared" si="101"/>
        <v>6100.01</v>
      </c>
      <c r="G670" s="141" t="s">
        <v>115</v>
      </c>
      <c r="H670" s="163">
        <v>0</v>
      </c>
      <c r="I670" s="163">
        <v>0</v>
      </c>
      <c r="J670" s="163"/>
      <c r="K670" s="163"/>
      <c r="L670" s="163"/>
      <c r="M670" s="163">
        <v>0</v>
      </c>
      <c r="N670" s="139">
        <v>0</v>
      </c>
      <c r="O670" s="139"/>
      <c r="Q670" s="174">
        <v>0</v>
      </c>
      <c r="R670" s="174">
        <v>0</v>
      </c>
      <c r="S670" s="174"/>
      <c r="T670" s="174"/>
      <c r="U670" s="174"/>
      <c r="V670" s="174">
        <v>0</v>
      </c>
      <c r="W670" s="140">
        <v>0</v>
      </c>
      <c r="X670" s="140"/>
      <c r="Z670" s="172"/>
      <c r="AA670" s="172"/>
      <c r="AB670" s="172"/>
      <c r="AC670" s="172"/>
      <c r="AD670" s="172"/>
      <c r="AE670" s="172"/>
      <c r="AF670" s="172"/>
      <c r="AG670" s="172"/>
      <c r="AI670" s="168"/>
      <c r="AJ670" s="168"/>
      <c r="AK670" s="170">
        <f t="shared" si="102"/>
        <v>0</v>
      </c>
      <c r="AL670" s="170">
        <f>IFERROR(VLOOKUP(B670,[3]rptBudgetaryBudgetCrossOrganiza!$A$11516:$O$12569,13,FALSE),"0")</f>
        <v>0</v>
      </c>
      <c r="AM670" s="170"/>
      <c r="AN670" s="170"/>
      <c r="AO670" s="170"/>
      <c r="AP670" s="170"/>
      <c r="AQ670" s="170"/>
    </row>
    <row r="671" spans="2:43" x14ac:dyDescent="0.2">
      <c r="B671" s="141" t="s">
        <v>1001</v>
      </c>
      <c r="C671" s="148" t="str">
        <f t="shared" si="98"/>
        <v>45</v>
      </c>
      <c r="D671" s="148" t="str">
        <f t="shared" si="99"/>
        <v>40</v>
      </c>
      <c r="E671" s="148" t="str">
        <f t="shared" si="100"/>
        <v>000</v>
      </c>
      <c r="F671" s="141" t="str">
        <f t="shared" si="101"/>
        <v>6100.02</v>
      </c>
      <c r="G671" s="141" t="s">
        <v>154</v>
      </c>
      <c r="H671" s="163">
        <v>0</v>
      </c>
      <c r="I671" s="163">
        <v>0</v>
      </c>
      <c r="J671" s="163"/>
      <c r="K671" s="163"/>
      <c r="L671" s="163"/>
      <c r="M671" s="163">
        <v>0</v>
      </c>
      <c r="N671" s="139">
        <v>0</v>
      </c>
      <c r="O671" s="139"/>
      <c r="Q671" s="174">
        <v>0</v>
      </c>
      <c r="R671" s="174">
        <v>0</v>
      </c>
      <c r="S671" s="174"/>
      <c r="T671" s="174"/>
      <c r="U671" s="174"/>
      <c r="V671" s="174">
        <v>0</v>
      </c>
      <c r="W671" s="140">
        <v>0</v>
      </c>
      <c r="X671" s="140"/>
      <c r="Z671" s="172"/>
      <c r="AA671" s="172"/>
      <c r="AB671" s="172"/>
      <c r="AC671" s="172"/>
      <c r="AD671" s="172"/>
      <c r="AE671" s="172"/>
      <c r="AF671" s="172"/>
      <c r="AG671" s="172"/>
      <c r="AI671" s="168"/>
      <c r="AJ671" s="168"/>
      <c r="AK671" s="170">
        <f t="shared" si="102"/>
        <v>0</v>
      </c>
      <c r="AL671" s="170">
        <f>IFERROR(VLOOKUP(B671,[3]rptBudgetaryBudgetCrossOrganiza!$A$11516:$O$12569,13,FALSE),"0")</f>
        <v>0</v>
      </c>
      <c r="AM671" s="170"/>
      <c r="AN671" s="170"/>
      <c r="AO671" s="170"/>
      <c r="AP671" s="170"/>
      <c r="AQ671" s="170"/>
    </row>
    <row r="672" spans="2:43" x14ac:dyDescent="0.2">
      <c r="B672" s="141" t="s">
        <v>1002</v>
      </c>
      <c r="C672" s="148" t="str">
        <f t="shared" si="98"/>
        <v>45</v>
      </c>
      <c r="D672" s="148" t="str">
        <f t="shared" si="99"/>
        <v>40</v>
      </c>
      <c r="E672" s="148" t="str">
        <f t="shared" si="100"/>
        <v>000</v>
      </c>
      <c r="F672" s="141" t="str">
        <f t="shared" si="101"/>
        <v>6100.03</v>
      </c>
      <c r="G672" s="141" t="s">
        <v>155</v>
      </c>
      <c r="H672" s="163">
        <v>0</v>
      </c>
      <c r="I672" s="163">
        <v>0</v>
      </c>
      <c r="J672" s="163"/>
      <c r="K672" s="163"/>
      <c r="L672" s="163"/>
      <c r="M672" s="163">
        <v>0</v>
      </c>
      <c r="N672" s="139">
        <v>0</v>
      </c>
      <c r="O672" s="139"/>
      <c r="Q672" s="174">
        <v>0</v>
      </c>
      <c r="R672" s="174">
        <v>0</v>
      </c>
      <c r="S672" s="174"/>
      <c r="T672" s="174"/>
      <c r="U672" s="174"/>
      <c r="V672" s="174">
        <v>0</v>
      </c>
      <c r="W672" s="140">
        <v>0</v>
      </c>
      <c r="X672" s="140"/>
      <c r="Z672" s="172"/>
      <c r="AA672" s="172"/>
      <c r="AB672" s="172"/>
      <c r="AC672" s="172"/>
      <c r="AD672" s="172"/>
      <c r="AE672" s="172"/>
      <c r="AF672" s="172"/>
      <c r="AG672" s="172"/>
      <c r="AI672" s="168"/>
      <c r="AJ672" s="168"/>
      <c r="AK672" s="170">
        <f t="shared" si="102"/>
        <v>0</v>
      </c>
      <c r="AL672" s="170">
        <f>IFERROR(VLOOKUP(B672,[3]rptBudgetaryBudgetCrossOrganiza!$A$11516:$O$12569,13,FALSE),"0")</f>
        <v>0</v>
      </c>
      <c r="AM672" s="170"/>
      <c r="AN672" s="170"/>
      <c r="AO672" s="170"/>
      <c r="AP672" s="170"/>
      <c r="AQ672" s="170"/>
    </row>
    <row r="673" spans="2:43" x14ac:dyDescent="0.2">
      <c r="B673" s="141" t="s">
        <v>1003</v>
      </c>
      <c r="C673" s="148" t="str">
        <f t="shared" si="98"/>
        <v>45</v>
      </c>
      <c r="D673" s="148" t="str">
        <f t="shared" si="99"/>
        <v>40</v>
      </c>
      <c r="E673" s="148" t="str">
        <f t="shared" si="100"/>
        <v>000</v>
      </c>
      <c r="F673" s="141" t="str">
        <f t="shared" si="101"/>
        <v>6200.01</v>
      </c>
      <c r="G673" s="141" t="s">
        <v>156</v>
      </c>
      <c r="H673" s="163">
        <v>0</v>
      </c>
      <c r="I673" s="163">
        <v>0</v>
      </c>
      <c r="J673" s="163"/>
      <c r="K673" s="163"/>
      <c r="L673" s="163"/>
      <c r="M673" s="163">
        <v>0</v>
      </c>
      <c r="N673" s="139">
        <v>0</v>
      </c>
      <c r="O673" s="139"/>
      <c r="Q673" s="174">
        <v>0</v>
      </c>
      <c r="R673" s="174">
        <v>0</v>
      </c>
      <c r="S673" s="174"/>
      <c r="T673" s="174"/>
      <c r="U673" s="174"/>
      <c r="V673" s="174">
        <v>0</v>
      </c>
      <c r="W673" s="140">
        <v>0</v>
      </c>
      <c r="X673" s="140"/>
      <c r="Z673" s="172"/>
      <c r="AA673" s="172"/>
      <c r="AB673" s="172"/>
      <c r="AC673" s="172"/>
      <c r="AD673" s="172"/>
      <c r="AE673" s="172"/>
      <c r="AF673" s="172"/>
      <c r="AG673" s="172"/>
      <c r="AI673" s="168"/>
      <c r="AJ673" s="168"/>
      <c r="AK673" s="170">
        <f t="shared" si="102"/>
        <v>0</v>
      </c>
      <c r="AL673" s="170">
        <f>IFERROR(VLOOKUP(B673,[3]rptBudgetaryBudgetCrossOrganiza!$A$11516:$O$12569,13,FALSE),"0")</f>
        <v>0</v>
      </c>
      <c r="AM673" s="170"/>
      <c r="AN673" s="170"/>
      <c r="AO673" s="170"/>
      <c r="AP673" s="170"/>
      <c r="AQ673" s="170"/>
    </row>
    <row r="674" spans="2:43" x14ac:dyDescent="0.2">
      <c r="B674" s="141" t="s">
        <v>1004</v>
      </c>
      <c r="C674" s="148" t="str">
        <f t="shared" si="98"/>
        <v>45</v>
      </c>
      <c r="D674" s="148" t="str">
        <f t="shared" si="99"/>
        <v>40</v>
      </c>
      <c r="E674" s="148" t="str">
        <f t="shared" si="100"/>
        <v>000</v>
      </c>
      <c r="F674" s="141" t="str">
        <f t="shared" si="101"/>
        <v>6200.02</v>
      </c>
      <c r="G674" s="141" t="s">
        <v>116</v>
      </c>
      <c r="H674" s="163">
        <v>0</v>
      </c>
      <c r="I674" s="163">
        <v>0</v>
      </c>
      <c r="J674" s="163"/>
      <c r="K674" s="163"/>
      <c r="L674" s="163"/>
      <c r="M674" s="163">
        <v>0</v>
      </c>
      <c r="N674" s="139">
        <v>0</v>
      </c>
      <c r="O674" s="139"/>
      <c r="Q674" s="174">
        <v>0</v>
      </c>
      <c r="R674" s="174">
        <v>0</v>
      </c>
      <c r="S674" s="174"/>
      <c r="T674" s="174"/>
      <c r="U674" s="174"/>
      <c r="V674" s="174">
        <v>0</v>
      </c>
      <c r="W674" s="140">
        <v>0</v>
      </c>
      <c r="X674" s="140"/>
      <c r="Z674" s="172"/>
      <c r="AA674" s="172"/>
      <c r="AB674" s="172"/>
      <c r="AC674" s="172"/>
      <c r="AD674" s="172"/>
      <c r="AE674" s="172"/>
      <c r="AF674" s="172"/>
      <c r="AG674" s="172"/>
      <c r="AI674" s="168"/>
      <c r="AJ674" s="168"/>
      <c r="AK674" s="170">
        <f t="shared" si="102"/>
        <v>0</v>
      </c>
      <c r="AL674" s="170">
        <f>IFERROR(VLOOKUP(B674,[3]rptBudgetaryBudgetCrossOrganiza!$A$11516:$O$12569,13,FALSE),"0")</f>
        <v>0</v>
      </c>
      <c r="AM674" s="170"/>
      <c r="AN674" s="170"/>
      <c r="AO674" s="170"/>
      <c r="AP674" s="170"/>
      <c r="AQ674" s="170"/>
    </row>
    <row r="675" spans="2:43" x14ac:dyDescent="0.2">
      <c r="B675" s="141" t="s">
        <v>1005</v>
      </c>
      <c r="C675" s="148" t="str">
        <f t="shared" si="98"/>
        <v>45</v>
      </c>
      <c r="D675" s="148" t="str">
        <f t="shared" si="99"/>
        <v>40</v>
      </c>
      <c r="E675" s="148" t="str">
        <f t="shared" si="100"/>
        <v>000</v>
      </c>
      <c r="F675" s="141" t="str">
        <f t="shared" si="101"/>
        <v>6200.03</v>
      </c>
      <c r="G675" s="141" t="s">
        <v>117</v>
      </c>
      <c r="H675" s="163">
        <v>0</v>
      </c>
      <c r="I675" s="163">
        <v>0</v>
      </c>
      <c r="J675" s="163"/>
      <c r="K675" s="163"/>
      <c r="L675" s="163"/>
      <c r="M675" s="163">
        <v>0</v>
      </c>
      <c r="N675" s="139">
        <v>0</v>
      </c>
      <c r="O675" s="139"/>
      <c r="Q675" s="174">
        <v>0</v>
      </c>
      <c r="R675" s="174">
        <v>0</v>
      </c>
      <c r="S675" s="174"/>
      <c r="T675" s="174"/>
      <c r="U675" s="174"/>
      <c r="V675" s="174">
        <v>0</v>
      </c>
      <c r="W675" s="140">
        <v>0</v>
      </c>
      <c r="X675" s="140"/>
      <c r="Z675" s="172"/>
      <c r="AA675" s="172"/>
      <c r="AB675" s="172"/>
      <c r="AC675" s="172"/>
      <c r="AD675" s="172"/>
      <c r="AE675" s="172"/>
      <c r="AF675" s="172"/>
      <c r="AG675" s="172"/>
      <c r="AI675" s="168"/>
      <c r="AJ675" s="168"/>
      <c r="AK675" s="170">
        <f t="shared" si="102"/>
        <v>0</v>
      </c>
      <c r="AL675" s="170">
        <f>IFERROR(VLOOKUP(B675,[3]rptBudgetaryBudgetCrossOrganiza!$A$11516:$O$12569,13,FALSE),"0")</f>
        <v>0</v>
      </c>
      <c r="AM675" s="170"/>
      <c r="AN675" s="170"/>
      <c r="AO675" s="170"/>
      <c r="AP675" s="170"/>
      <c r="AQ675" s="170"/>
    </row>
    <row r="676" spans="2:43" x14ac:dyDescent="0.2">
      <c r="B676" s="141" t="s">
        <v>1006</v>
      </c>
      <c r="C676" s="148" t="str">
        <f t="shared" si="98"/>
        <v>45</v>
      </c>
      <c r="D676" s="148" t="str">
        <f t="shared" si="99"/>
        <v>40</v>
      </c>
      <c r="E676" s="148" t="str">
        <f t="shared" si="100"/>
        <v>000</v>
      </c>
      <c r="F676" s="141" t="str">
        <f t="shared" si="101"/>
        <v>6200.04</v>
      </c>
      <c r="G676" s="141" t="s">
        <v>157</v>
      </c>
      <c r="H676" s="163">
        <v>0</v>
      </c>
      <c r="I676" s="163">
        <v>0</v>
      </c>
      <c r="J676" s="163"/>
      <c r="K676" s="163"/>
      <c r="L676" s="163"/>
      <c r="M676" s="163">
        <v>0</v>
      </c>
      <c r="N676" s="139">
        <v>0</v>
      </c>
      <c r="O676" s="139"/>
      <c r="Q676" s="174">
        <v>0</v>
      </c>
      <c r="R676" s="174">
        <v>0</v>
      </c>
      <c r="S676" s="174"/>
      <c r="T676" s="174"/>
      <c r="U676" s="174"/>
      <c r="V676" s="174">
        <v>0</v>
      </c>
      <c r="W676" s="140">
        <v>0</v>
      </c>
      <c r="X676" s="140"/>
      <c r="Z676" s="172"/>
      <c r="AA676" s="172"/>
      <c r="AB676" s="172"/>
      <c r="AC676" s="172"/>
      <c r="AD676" s="172"/>
      <c r="AE676" s="172"/>
      <c r="AF676" s="172"/>
      <c r="AG676" s="172"/>
      <c r="AI676" s="168"/>
      <c r="AJ676" s="168"/>
      <c r="AK676" s="170">
        <f t="shared" si="102"/>
        <v>0</v>
      </c>
      <c r="AL676" s="170">
        <f>IFERROR(VLOOKUP(B676,[3]rptBudgetaryBudgetCrossOrganiza!$A$11516:$O$12569,13,FALSE),"0")</f>
        <v>0</v>
      </c>
      <c r="AM676" s="170"/>
      <c r="AN676" s="170"/>
      <c r="AO676" s="170"/>
      <c r="AP676" s="170"/>
      <c r="AQ676" s="170"/>
    </row>
    <row r="677" spans="2:43" x14ac:dyDescent="0.2">
      <c r="B677" s="141" t="s">
        <v>1007</v>
      </c>
      <c r="C677" s="148" t="str">
        <f t="shared" si="98"/>
        <v>45</v>
      </c>
      <c r="D677" s="148" t="str">
        <f t="shared" si="99"/>
        <v>40</v>
      </c>
      <c r="E677" s="148" t="str">
        <f t="shared" si="100"/>
        <v>000</v>
      </c>
      <c r="F677" s="141" t="str">
        <f t="shared" si="101"/>
        <v>6200.05</v>
      </c>
      <c r="G677" s="141" t="s">
        <v>118</v>
      </c>
      <c r="H677" s="163">
        <v>0</v>
      </c>
      <c r="I677" s="163">
        <v>0</v>
      </c>
      <c r="J677" s="163"/>
      <c r="K677" s="163"/>
      <c r="L677" s="163"/>
      <c r="M677" s="163">
        <v>0</v>
      </c>
      <c r="N677" s="139">
        <v>0</v>
      </c>
      <c r="O677" s="139"/>
      <c r="Q677" s="174">
        <v>0</v>
      </c>
      <c r="R677" s="174">
        <v>0</v>
      </c>
      <c r="S677" s="174"/>
      <c r="T677" s="174"/>
      <c r="U677" s="174"/>
      <c r="V677" s="174">
        <v>0</v>
      </c>
      <c r="W677" s="140">
        <v>0</v>
      </c>
      <c r="X677" s="140"/>
      <c r="Z677" s="172"/>
      <c r="AA677" s="172"/>
      <c r="AB677" s="172"/>
      <c r="AC677" s="172"/>
      <c r="AD677" s="172"/>
      <c r="AE677" s="172"/>
      <c r="AF677" s="172"/>
      <c r="AG677" s="172"/>
      <c r="AI677" s="168"/>
      <c r="AJ677" s="168"/>
      <c r="AK677" s="170">
        <f t="shared" si="102"/>
        <v>0</v>
      </c>
      <c r="AL677" s="170">
        <f>IFERROR(VLOOKUP(B677,[3]rptBudgetaryBudgetCrossOrganiza!$A$11516:$O$12569,13,FALSE),"0")</f>
        <v>0</v>
      </c>
      <c r="AM677" s="170"/>
      <c r="AN677" s="170"/>
      <c r="AO677" s="170"/>
      <c r="AP677" s="170"/>
      <c r="AQ677" s="170"/>
    </row>
    <row r="678" spans="2:43" x14ac:dyDescent="0.2">
      <c r="B678" s="141" t="s">
        <v>1008</v>
      </c>
      <c r="C678" s="148" t="str">
        <f t="shared" si="98"/>
        <v>45</v>
      </c>
      <c r="D678" s="148" t="str">
        <f t="shared" si="99"/>
        <v>40</v>
      </c>
      <c r="E678" s="148" t="str">
        <f t="shared" si="100"/>
        <v>000</v>
      </c>
      <c r="F678" s="141" t="str">
        <f t="shared" si="101"/>
        <v>6200.09</v>
      </c>
      <c r="G678" s="141" t="s">
        <v>153</v>
      </c>
      <c r="H678" s="163">
        <v>0</v>
      </c>
      <c r="I678" s="163">
        <v>0</v>
      </c>
      <c r="J678" s="163"/>
      <c r="K678" s="163"/>
      <c r="L678" s="163"/>
      <c r="M678" s="163">
        <v>0</v>
      </c>
      <c r="N678" s="139">
        <v>0</v>
      </c>
      <c r="O678" s="139"/>
      <c r="Q678" s="174">
        <v>0</v>
      </c>
      <c r="R678" s="174">
        <v>0</v>
      </c>
      <c r="S678" s="174"/>
      <c r="T678" s="174"/>
      <c r="U678" s="174"/>
      <c r="V678" s="174">
        <v>0</v>
      </c>
      <c r="W678" s="140">
        <v>0</v>
      </c>
      <c r="X678" s="140"/>
      <c r="Z678" s="172"/>
      <c r="AA678" s="172"/>
      <c r="AB678" s="172"/>
      <c r="AC678" s="172"/>
      <c r="AD678" s="172"/>
      <c r="AE678" s="172"/>
      <c r="AF678" s="172"/>
      <c r="AG678" s="172"/>
      <c r="AI678" s="168"/>
      <c r="AJ678" s="168"/>
      <c r="AK678" s="170">
        <f t="shared" si="102"/>
        <v>0</v>
      </c>
      <c r="AL678" s="170">
        <f>IFERROR(VLOOKUP(B678,[3]rptBudgetaryBudgetCrossOrganiza!$A$11516:$O$12569,13,FALSE),"0")</f>
        <v>0</v>
      </c>
      <c r="AM678" s="170"/>
      <c r="AN678" s="170"/>
      <c r="AO678" s="170"/>
      <c r="AP678" s="170"/>
      <c r="AQ678" s="170"/>
    </row>
    <row r="679" spans="2:43" x14ac:dyDescent="0.2">
      <c r="B679" s="141" t="s">
        <v>1009</v>
      </c>
      <c r="C679" s="148" t="str">
        <f t="shared" si="98"/>
        <v>45</v>
      </c>
      <c r="D679" s="148" t="str">
        <f t="shared" si="99"/>
        <v>40</v>
      </c>
      <c r="E679" s="148" t="str">
        <f t="shared" si="100"/>
        <v>000</v>
      </c>
      <c r="F679" s="141" t="str">
        <f t="shared" si="101"/>
        <v>6300.01</v>
      </c>
      <c r="G679" s="141" t="s">
        <v>158</v>
      </c>
      <c r="H679" s="163">
        <v>0</v>
      </c>
      <c r="I679" s="163">
        <v>0</v>
      </c>
      <c r="J679" s="163"/>
      <c r="K679" s="163"/>
      <c r="L679" s="163"/>
      <c r="M679" s="163">
        <v>0</v>
      </c>
      <c r="N679" s="139">
        <v>0</v>
      </c>
      <c r="O679" s="139"/>
      <c r="Q679" s="174">
        <v>0</v>
      </c>
      <c r="R679" s="174">
        <v>0</v>
      </c>
      <c r="S679" s="174"/>
      <c r="T679" s="174"/>
      <c r="U679" s="174"/>
      <c r="V679" s="174">
        <v>0</v>
      </c>
      <c r="W679" s="140">
        <v>0</v>
      </c>
      <c r="X679" s="140"/>
      <c r="Z679" s="172"/>
      <c r="AA679" s="172"/>
      <c r="AB679" s="172"/>
      <c r="AC679" s="172"/>
      <c r="AD679" s="172"/>
      <c r="AE679" s="172"/>
      <c r="AF679" s="172"/>
      <c r="AG679" s="172"/>
      <c r="AI679" s="168"/>
      <c r="AJ679" s="168"/>
      <c r="AK679" s="170">
        <f t="shared" si="102"/>
        <v>0</v>
      </c>
      <c r="AL679" s="170">
        <f>IFERROR(VLOOKUP(B679,[3]rptBudgetaryBudgetCrossOrganiza!$A$11516:$O$12569,13,FALSE),"0")</f>
        <v>0</v>
      </c>
      <c r="AM679" s="170"/>
      <c r="AN679" s="170"/>
      <c r="AO679" s="170"/>
      <c r="AP679" s="170"/>
      <c r="AQ679" s="170"/>
    </row>
    <row r="680" spans="2:43" x14ac:dyDescent="0.2">
      <c r="B680" s="141" t="s">
        <v>1010</v>
      </c>
      <c r="C680" s="148" t="str">
        <f t="shared" si="98"/>
        <v>45</v>
      </c>
      <c r="D680" s="148" t="str">
        <f t="shared" si="99"/>
        <v>40</v>
      </c>
      <c r="E680" s="148" t="str">
        <f t="shared" si="100"/>
        <v>000</v>
      </c>
      <c r="F680" s="141" t="str">
        <f t="shared" si="101"/>
        <v>6300.02</v>
      </c>
      <c r="G680" s="141" t="s">
        <v>945</v>
      </c>
      <c r="H680" s="163">
        <v>0</v>
      </c>
      <c r="I680" s="163">
        <v>0</v>
      </c>
      <c r="J680" s="163"/>
      <c r="K680" s="163"/>
      <c r="L680" s="163"/>
      <c r="M680" s="163">
        <v>0</v>
      </c>
      <c r="N680" s="139">
        <v>0</v>
      </c>
      <c r="O680" s="139"/>
      <c r="Q680" s="174">
        <v>0</v>
      </c>
      <c r="R680" s="174">
        <v>0</v>
      </c>
      <c r="S680" s="174"/>
      <c r="T680" s="174"/>
      <c r="U680" s="174"/>
      <c r="V680" s="174">
        <v>0</v>
      </c>
      <c r="W680" s="140">
        <v>0</v>
      </c>
      <c r="X680" s="140"/>
      <c r="Z680" s="172"/>
      <c r="AA680" s="172"/>
      <c r="AB680" s="172"/>
      <c r="AC680" s="172"/>
      <c r="AD680" s="172"/>
      <c r="AE680" s="172"/>
      <c r="AF680" s="172"/>
      <c r="AG680" s="172"/>
      <c r="AI680" s="168"/>
      <c r="AJ680" s="168"/>
      <c r="AK680" s="170">
        <f t="shared" si="102"/>
        <v>0</v>
      </c>
      <c r="AL680" s="170">
        <f>IFERROR(VLOOKUP(B680,[3]rptBudgetaryBudgetCrossOrganiza!$A$11516:$O$12569,13,FALSE),"0")</f>
        <v>0</v>
      </c>
      <c r="AM680" s="170"/>
      <c r="AN680" s="170"/>
      <c r="AO680" s="170"/>
      <c r="AP680" s="170"/>
      <c r="AQ680" s="170"/>
    </row>
    <row r="681" spans="2:43" x14ac:dyDescent="0.2">
      <c r="B681" s="141" t="s">
        <v>1011</v>
      </c>
      <c r="C681" s="148" t="str">
        <f t="shared" si="98"/>
        <v>45</v>
      </c>
      <c r="D681" s="148" t="str">
        <f t="shared" si="99"/>
        <v>40</v>
      </c>
      <c r="E681" s="148" t="str">
        <f t="shared" si="100"/>
        <v>000</v>
      </c>
      <c r="F681" s="141" t="str">
        <f t="shared" si="101"/>
        <v>6300.03</v>
      </c>
      <c r="G681" s="141" t="s">
        <v>1117</v>
      </c>
      <c r="H681" s="163">
        <v>0</v>
      </c>
      <c r="I681" s="163">
        <v>0</v>
      </c>
      <c r="J681" s="163"/>
      <c r="K681" s="163"/>
      <c r="L681" s="163"/>
      <c r="M681" s="163">
        <v>0</v>
      </c>
      <c r="N681" s="139">
        <v>0</v>
      </c>
      <c r="O681" s="139"/>
      <c r="Q681" s="174">
        <v>0</v>
      </c>
      <c r="R681" s="174">
        <v>0</v>
      </c>
      <c r="S681" s="174"/>
      <c r="T681" s="174"/>
      <c r="U681" s="174"/>
      <c r="V681" s="174">
        <v>0</v>
      </c>
      <c r="W681" s="140">
        <v>0</v>
      </c>
      <c r="X681" s="140"/>
      <c r="Z681" s="172"/>
      <c r="AA681" s="172"/>
      <c r="AB681" s="172"/>
      <c r="AC681" s="172"/>
      <c r="AD681" s="172"/>
      <c r="AE681" s="172"/>
      <c r="AF681" s="172"/>
      <c r="AG681" s="172"/>
      <c r="AI681" s="168"/>
      <c r="AJ681" s="168"/>
      <c r="AK681" s="170">
        <f t="shared" si="102"/>
        <v>0</v>
      </c>
      <c r="AL681" s="170">
        <f>IFERROR(VLOOKUP(B681,[3]rptBudgetaryBudgetCrossOrganiza!$A$11516:$O$12569,13,FALSE),"0")</f>
        <v>0</v>
      </c>
      <c r="AM681" s="170"/>
      <c r="AN681" s="170"/>
      <c r="AO681" s="170"/>
      <c r="AP681" s="170"/>
      <c r="AQ681" s="170"/>
    </row>
    <row r="682" spans="2:43" x14ac:dyDescent="0.2">
      <c r="B682" s="141" t="s">
        <v>1012</v>
      </c>
      <c r="C682" s="148" t="str">
        <f t="shared" si="98"/>
        <v>45</v>
      </c>
      <c r="D682" s="148" t="str">
        <f t="shared" si="99"/>
        <v>40</v>
      </c>
      <c r="E682" s="148" t="str">
        <f t="shared" si="100"/>
        <v>000</v>
      </c>
      <c r="F682" s="141" t="str">
        <f t="shared" si="101"/>
        <v>6350.01</v>
      </c>
      <c r="G682" s="141" t="s">
        <v>159</v>
      </c>
      <c r="H682" s="163">
        <v>0</v>
      </c>
      <c r="I682" s="163">
        <v>0</v>
      </c>
      <c r="J682" s="163"/>
      <c r="K682" s="163"/>
      <c r="L682" s="163"/>
      <c r="M682" s="163">
        <v>0</v>
      </c>
      <c r="N682" s="139">
        <v>0</v>
      </c>
      <c r="O682" s="139"/>
      <c r="Q682" s="174">
        <v>0</v>
      </c>
      <c r="R682" s="174">
        <v>0</v>
      </c>
      <c r="S682" s="174"/>
      <c r="T682" s="174"/>
      <c r="U682" s="174"/>
      <c r="V682" s="174">
        <v>0</v>
      </c>
      <c r="W682" s="140">
        <v>0</v>
      </c>
      <c r="X682" s="140"/>
      <c r="Z682" s="172"/>
      <c r="AA682" s="172"/>
      <c r="AB682" s="172"/>
      <c r="AC682" s="172"/>
      <c r="AD682" s="172"/>
      <c r="AE682" s="172"/>
      <c r="AF682" s="172"/>
      <c r="AG682" s="172"/>
      <c r="AI682" s="168"/>
      <c r="AJ682" s="168"/>
      <c r="AK682" s="170">
        <f t="shared" si="102"/>
        <v>0</v>
      </c>
      <c r="AL682" s="170">
        <f>IFERROR(VLOOKUP(B682,[3]rptBudgetaryBudgetCrossOrganiza!$A$11516:$O$12569,13,FALSE),"0")</f>
        <v>0</v>
      </c>
      <c r="AM682" s="170"/>
      <c r="AN682" s="170"/>
      <c r="AO682" s="170"/>
      <c r="AP682" s="170"/>
      <c r="AQ682" s="170"/>
    </row>
    <row r="683" spans="2:43" x14ac:dyDescent="0.2">
      <c r="B683" s="141" t="s">
        <v>1013</v>
      </c>
      <c r="C683" s="148" t="str">
        <f t="shared" si="98"/>
        <v>45</v>
      </c>
      <c r="D683" s="148" t="str">
        <f t="shared" si="99"/>
        <v>40</v>
      </c>
      <c r="E683" s="148" t="str">
        <f t="shared" si="100"/>
        <v>000</v>
      </c>
      <c r="F683" s="141" t="str">
        <f t="shared" si="101"/>
        <v>6350.02</v>
      </c>
      <c r="G683" s="141" t="s">
        <v>160</v>
      </c>
      <c r="H683" s="163">
        <v>0</v>
      </c>
      <c r="I683" s="163">
        <v>0</v>
      </c>
      <c r="J683" s="163"/>
      <c r="K683" s="163"/>
      <c r="L683" s="163"/>
      <c r="M683" s="163">
        <v>0</v>
      </c>
      <c r="N683" s="139">
        <v>0</v>
      </c>
      <c r="O683" s="139"/>
      <c r="Q683" s="174">
        <v>0</v>
      </c>
      <c r="R683" s="174">
        <v>0</v>
      </c>
      <c r="S683" s="174"/>
      <c r="T683" s="174"/>
      <c r="U683" s="174"/>
      <c r="V683" s="174">
        <v>0</v>
      </c>
      <c r="W683" s="140">
        <v>0</v>
      </c>
      <c r="X683" s="140"/>
      <c r="Z683" s="172"/>
      <c r="AA683" s="172"/>
      <c r="AB683" s="172"/>
      <c r="AC683" s="172"/>
      <c r="AD683" s="172"/>
      <c r="AE683" s="172"/>
      <c r="AF683" s="172"/>
      <c r="AG683" s="172"/>
      <c r="AI683" s="168"/>
      <c r="AJ683" s="168"/>
      <c r="AK683" s="170">
        <f t="shared" si="102"/>
        <v>0</v>
      </c>
      <c r="AL683" s="170">
        <f>IFERROR(VLOOKUP(B683,[3]rptBudgetaryBudgetCrossOrganiza!$A$11516:$O$12569,13,FALSE),"0")</f>
        <v>0</v>
      </c>
      <c r="AM683" s="170"/>
      <c r="AN683" s="170"/>
      <c r="AO683" s="170"/>
      <c r="AP683" s="170"/>
      <c r="AQ683" s="170"/>
    </row>
    <row r="684" spans="2:43" x14ac:dyDescent="0.2">
      <c r="B684" s="141" t="s">
        <v>1014</v>
      </c>
      <c r="C684" s="148" t="str">
        <f t="shared" si="98"/>
        <v>45</v>
      </c>
      <c r="D684" s="148" t="str">
        <f t="shared" si="99"/>
        <v>40</v>
      </c>
      <c r="E684" s="148" t="str">
        <f t="shared" si="100"/>
        <v>000</v>
      </c>
      <c r="F684" s="141" t="str">
        <f t="shared" si="101"/>
        <v>6350.03</v>
      </c>
      <c r="G684" s="141" t="s">
        <v>161</v>
      </c>
      <c r="H684" s="163">
        <v>0</v>
      </c>
      <c r="I684" s="163">
        <v>0</v>
      </c>
      <c r="J684" s="163"/>
      <c r="K684" s="163"/>
      <c r="L684" s="163"/>
      <c r="M684" s="163">
        <v>0</v>
      </c>
      <c r="N684" s="139">
        <v>0</v>
      </c>
      <c r="O684" s="139"/>
      <c r="Q684" s="174">
        <v>0</v>
      </c>
      <c r="R684" s="174">
        <v>0</v>
      </c>
      <c r="S684" s="174"/>
      <c r="T684" s="174"/>
      <c r="U684" s="174"/>
      <c r="V684" s="174">
        <v>0</v>
      </c>
      <c r="W684" s="140">
        <v>0</v>
      </c>
      <c r="X684" s="140"/>
      <c r="Z684" s="172"/>
      <c r="AA684" s="172"/>
      <c r="AB684" s="172"/>
      <c r="AC684" s="172"/>
      <c r="AD684" s="172"/>
      <c r="AE684" s="172"/>
      <c r="AF684" s="172"/>
      <c r="AG684" s="172"/>
      <c r="AI684" s="168"/>
      <c r="AJ684" s="168"/>
      <c r="AK684" s="170">
        <f t="shared" si="102"/>
        <v>0</v>
      </c>
      <c r="AL684" s="170">
        <f>IFERROR(VLOOKUP(B684,[3]rptBudgetaryBudgetCrossOrganiza!$A$11516:$O$12569,13,FALSE),"0")</f>
        <v>0</v>
      </c>
      <c r="AM684" s="170"/>
      <c r="AN684" s="170"/>
      <c r="AO684" s="170"/>
      <c r="AP684" s="170"/>
      <c r="AQ684" s="170"/>
    </row>
    <row r="685" spans="2:43" x14ac:dyDescent="0.2">
      <c r="B685" s="141" t="s">
        <v>1015</v>
      </c>
      <c r="C685" s="148" t="str">
        <f t="shared" si="98"/>
        <v>45</v>
      </c>
      <c r="D685" s="148" t="str">
        <f t="shared" si="99"/>
        <v>40</v>
      </c>
      <c r="E685" s="148" t="str">
        <f t="shared" si="100"/>
        <v>000</v>
      </c>
      <c r="F685" s="141" t="str">
        <f t="shared" si="101"/>
        <v>6350.04</v>
      </c>
      <c r="G685" s="141" t="s">
        <v>951</v>
      </c>
      <c r="H685" s="163">
        <v>0</v>
      </c>
      <c r="I685" s="163">
        <v>0</v>
      </c>
      <c r="J685" s="163"/>
      <c r="K685" s="163"/>
      <c r="L685" s="163"/>
      <c r="M685" s="163">
        <v>0</v>
      </c>
      <c r="N685" s="139">
        <v>0</v>
      </c>
      <c r="O685" s="139"/>
      <c r="Q685" s="174">
        <v>0</v>
      </c>
      <c r="R685" s="174">
        <v>0</v>
      </c>
      <c r="S685" s="174"/>
      <c r="T685" s="174"/>
      <c r="U685" s="174"/>
      <c r="V685" s="174">
        <v>0</v>
      </c>
      <c r="W685" s="140">
        <v>0</v>
      </c>
      <c r="X685" s="140"/>
      <c r="Z685" s="172"/>
      <c r="AA685" s="172"/>
      <c r="AB685" s="172"/>
      <c r="AC685" s="172"/>
      <c r="AD685" s="172"/>
      <c r="AE685" s="172"/>
      <c r="AF685" s="172"/>
      <c r="AG685" s="172"/>
      <c r="AI685" s="168"/>
      <c r="AJ685" s="168"/>
      <c r="AK685" s="170">
        <f t="shared" si="102"/>
        <v>0</v>
      </c>
      <c r="AL685" s="170">
        <f>IFERROR(VLOOKUP(B685,[3]rptBudgetaryBudgetCrossOrganiza!$A$11516:$O$12569,13,FALSE),"0")</f>
        <v>0</v>
      </c>
      <c r="AM685" s="170"/>
      <c r="AN685" s="170"/>
      <c r="AO685" s="170"/>
      <c r="AP685" s="170"/>
      <c r="AQ685" s="170"/>
    </row>
    <row r="686" spans="2:43" x14ac:dyDescent="0.2">
      <c r="B686" s="141" t="s">
        <v>1016</v>
      </c>
      <c r="C686" s="148" t="str">
        <f t="shared" si="98"/>
        <v>45</v>
      </c>
      <c r="D686" s="148" t="str">
        <f t="shared" si="99"/>
        <v>40</v>
      </c>
      <c r="E686" s="148" t="str">
        <f t="shared" si="100"/>
        <v>000</v>
      </c>
      <c r="F686" s="141" t="str">
        <f t="shared" si="101"/>
        <v>6350.05</v>
      </c>
      <c r="G686" s="141" t="s">
        <v>1118</v>
      </c>
      <c r="H686" s="163">
        <v>0</v>
      </c>
      <c r="I686" s="163">
        <v>0</v>
      </c>
      <c r="J686" s="163"/>
      <c r="K686" s="163"/>
      <c r="L686" s="163"/>
      <c r="M686" s="163">
        <v>0</v>
      </c>
      <c r="N686" s="139">
        <v>0</v>
      </c>
      <c r="O686" s="139"/>
      <c r="Q686" s="174">
        <v>0</v>
      </c>
      <c r="R686" s="174">
        <v>0</v>
      </c>
      <c r="S686" s="174"/>
      <c r="T686" s="174"/>
      <c r="U686" s="174"/>
      <c r="V686" s="174">
        <v>0</v>
      </c>
      <c r="W686" s="140">
        <v>0</v>
      </c>
      <c r="X686" s="140"/>
      <c r="Z686" s="172"/>
      <c r="AA686" s="172"/>
      <c r="AB686" s="172"/>
      <c r="AC686" s="172"/>
      <c r="AD686" s="172"/>
      <c r="AE686" s="172"/>
      <c r="AF686" s="172"/>
      <c r="AG686" s="172"/>
      <c r="AI686" s="168"/>
      <c r="AJ686" s="168"/>
      <c r="AK686" s="170">
        <f t="shared" si="102"/>
        <v>0</v>
      </c>
      <c r="AL686" s="170">
        <f>IFERROR(VLOOKUP(B686,[3]rptBudgetaryBudgetCrossOrganiza!$A$11516:$O$12569,13,FALSE),"0")</f>
        <v>0</v>
      </c>
      <c r="AM686" s="170"/>
      <c r="AN686" s="170"/>
      <c r="AO686" s="170"/>
      <c r="AP686" s="170"/>
      <c r="AQ686" s="170"/>
    </row>
    <row r="687" spans="2:43" x14ac:dyDescent="0.2">
      <c r="B687" s="141" t="s">
        <v>1017</v>
      </c>
      <c r="C687" s="148" t="str">
        <f t="shared" si="98"/>
        <v>45</v>
      </c>
      <c r="D687" s="148" t="str">
        <f t="shared" si="99"/>
        <v>40</v>
      </c>
      <c r="E687" s="148" t="str">
        <f t="shared" si="100"/>
        <v>000</v>
      </c>
      <c r="F687" s="141" t="str">
        <f t="shared" si="101"/>
        <v>6350.06</v>
      </c>
      <c r="G687" s="141" t="s">
        <v>1119</v>
      </c>
      <c r="H687" s="163">
        <v>0</v>
      </c>
      <c r="I687" s="163">
        <v>0</v>
      </c>
      <c r="J687" s="163"/>
      <c r="K687" s="163"/>
      <c r="L687" s="163"/>
      <c r="M687" s="163">
        <v>0</v>
      </c>
      <c r="N687" s="139">
        <v>0</v>
      </c>
      <c r="O687" s="139"/>
      <c r="Q687" s="174">
        <v>0</v>
      </c>
      <c r="R687" s="174">
        <v>0</v>
      </c>
      <c r="S687" s="174"/>
      <c r="T687" s="174"/>
      <c r="U687" s="174"/>
      <c r="V687" s="174">
        <v>0</v>
      </c>
      <c r="W687" s="140">
        <v>0</v>
      </c>
      <c r="X687" s="140"/>
      <c r="Z687" s="172"/>
      <c r="AA687" s="172"/>
      <c r="AB687" s="172"/>
      <c r="AC687" s="172"/>
      <c r="AD687" s="172"/>
      <c r="AE687" s="172"/>
      <c r="AF687" s="172"/>
      <c r="AG687" s="172"/>
      <c r="AI687" s="168"/>
      <c r="AJ687" s="168"/>
      <c r="AK687" s="170">
        <f t="shared" si="102"/>
        <v>0</v>
      </c>
      <c r="AL687" s="170">
        <f>IFERROR(VLOOKUP(B687,[3]rptBudgetaryBudgetCrossOrganiza!$A$11516:$O$12569,13,FALSE),"0")</f>
        <v>0</v>
      </c>
      <c r="AM687" s="170"/>
      <c r="AN687" s="170"/>
      <c r="AO687" s="170"/>
      <c r="AP687" s="170"/>
      <c r="AQ687" s="170"/>
    </row>
    <row r="688" spans="2:43" x14ac:dyDescent="0.2">
      <c r="B688" s="141" t="s">
        <v>1018</v>
      </c>
      <c r="C688" s="148" t="str">
        <f t="shared" si="98"/>
        <v>45</v>
      </c>
      <c r="D688" s="148" t="str">
        <f t="shared" si="99"/>
        <v>40</v>
      </c>
      <c r="E688" s="148" t="str">
        <f t="shared" si="100"/>
        <v>000</v>
      </c>
      <c r="F688" s="141" t="str">
        <f t="shared" si="101"/>
        <v>6400.01</v>
      </c>
      <c r="G688" s="141" t="s">
        <v>162</v>
      </c>
      <c r="H688" s="163">
        <v>0</v>
      </c>
      <c r="I688" s="163">
        <v>0</v>
      </c>
      <c r="J688" s="163"/>
      <c r="K688" s="163"/>
      <c r="L688" s="163"/>
      <c r="M688" s="163">
        <v>0</v>
      </c>
      <c r="N688" s="139">
        <v>0</v>
      </c>
      <c r="O688" s="139"/>
      <c r="Q688" s="174">
        <v>0</v>
      </c>
      <c r="R688" s="174">
        <v>0</v>
      </c>
      <c r="S688" s="174"/>
      <c r="T688" s="174"/>
      <c r="U688" s="174"/>
      <c r="V688" s="174">
        <v>0</v>
      </c>
      <c r="W688" s="140">
        <v>0</v>
      </c>
      <c r="X688" s="140"/>
      <c r="Z688" s="172"/>
      <c r="AA688" s="172"/>
      <c r="AB688" s="172"/>
      <c r="AC688" s="172"/>
      <c r="AD688" s="172"/>
      <c r="AE688" s="172"/>
      <c r="AF688" s="172"/>
      <c r="AG688" s="172"/>
      <c r="AI688" s="168"/>
      <c r="AJ688" s="168"/>
      <c r="AK688" s="170">
        <f t="shared" si="102"/>
        <v>0</v>
      </c>
      <c r="AL688" s="170">
        <f>IFERROR(VLOOKUP(B688,[3]rptBudgetaryBudgetCrossOrganiza!$A$11516:$O$12569,13,FALSE),"0")</f>
        <v>0</v>
      </c>
      <c r="AM688" s="170"/>
      <c r="AN688" s="170"/>
      <c r="AO688" s="170"/>
      <c r="AP688" s="170"/>
      <c r="AQ688" s="170"/>
    </row>
    <row r="689" spans="2:43" x14ac:dyDescent="0.2">
      <c r="B689" s="141" t="s">
        <v>1019</v>
      </c>
      <c r="C689" s="148" t="str">
        <f t="shared" si="98"/>
        <v>45</v>
      </c>
      <c r="D689" s="148" t="str">
        <f t="shared" si="99"/>
        <v>40</v>
      </c>
      <c r="E689" s="148" t="str">
        <f t="shared" si="100"/>
        <v>000</v>
      </c>
      <c r="F689" s="141" t="str">
        <f t="shared" si="101"/>
        <v>6400.02</v>
      </c>
      <c r="G689" s="141" t="s">
        <v>119</v>
      </c>
      <c r="H689" s="163">
        <v>0</v>
      </c>
      <c r="I689" s="163">
        <v>0</v>
      </c>
      <c r="J689" s="163"/>
      <c r="K689" s="163"/>
      <c r="L689" s="163"/>
      <c r="M689" s="163">
        <v>0</v>
      </c>
      <c r="N689" s="139">
        <v>0</v>
      </c>
      <c r="O689" s="139"/>
      <c r="Q689" s="174">
        <v>0</v>
      </c>
      <c r="R689" s="174">
        <v>0</v>
      </c>
      <c r="S689" s="174"/>
      <c r="T689" s="174"/>
      <c r="U689" s="174"/>
      <c r="V689" s="174">
        <v>0</v>
      </c>
      <c r="W689" s="140">
        <v>0</v>
      </c>
      <c r="X689" s="140"/>
      <c r="Z689" s="172"/>
      <c r="AA689" s="172"/>
      <c r="AB689" s="172"/>
      <c r="AC689" s="172"/>
      <c r="AD689" s="172"/>
      <c r="AE689" s="172"/>
      <c r="AF689" s="172"/>
      <c r="AG689" s="172"/>
      <c r="AI689" s="168"/>
      <c r="AJ689" s="168"/>
      <c r="AK689" s="170">
        <f t="shared" si="102"/>
        <v>0</v>
      </c>
      <c r="AL689" s="170">
        <f>IFERROR(VLOOKUP(B689,[3]rptBudgetaryBudgetCrossOrganiza!$A$11516:$O$12569,13,FALSE),"0")</f>
        <v>0</v>
      </c>
      <c r="AM689" s="170"/>
      <c r="AN689" s="170"/>
      <c r="AO689" s="170"/>
      <c r="AP689" s="170"/>
      <c r="AQ689" s="170"/>
    </row>
    <row r="690" spans="2:43" x14ac:dyDescent="0.2">
      <c r="B690" s="141" t="s">
        <v>1020</v>
      </c>
      <c r="C690" s="148" t="str">
        <f t="shared" si="98"/>
        <v>45</v>
      </c>
      <c r="D690" s="148" t="str">
        <f t="shared" si="99"/>
        <v>40</v>
      </c>
      <c r="E690" s="148" t="str">
        <f t="shared" si="100"/>
        <v>000</v>
      </c>
      <c r="F690" s="141" t="str">
        <f t="shared" si="101"/>
        <v>6400.03</v>
      </c>
      <c r="G690" s="141" t="s">
        <v>947</v>
      </c>
      <c r="H690" s="163">
        <v>0</v>
      </c>
      <c r="I690" s="163">
        <v>0</v>
      </c>
      <c r="J690" s="163"/>
      <c r="K690" s="163"/>
      <c r="L690" s="163"/>
      <c r="M690" s="163">
        <v>0</v>
      </c>
      <c r="N690" s="139">
        <v>0</v>
      </c>
      <c r="O690" s="139"/>
      <c r="Q690" s="174">
        <v>0</v>
      </c>
      <c r="R690" s="174">
        <v>0</v>
      </c>
      <c r="S690" s="174"/>
      <c r="T690" s="174"/>
      <c r="U690" s="174"/>
      <c r="V690" s="174">
        <v>0</v>
      </c>
      <c r="W690" s="140">
        <v>0</v>
      </c>
      <c r="X690" s="140"/>
      <c r="Z690" s="172"/>
      <c r="AA690" s="172"/>
      <c r="AB690" s="172"/>
      <c r="AC690" s="172"/>
      <c r="AD690" s="172"/>
      <c r="AE690" s="172"/>
      <c r="AF690" s="172"/>
      <c r="AG690" s="172"/>
      <c r="AI690" s="168"/>
      <c r="AJ690" s="168"/>
      <c r="AK690" s="170">
        <f t="shared" si="102"/>
        <v>0</v>
      </c>
      <c r="AL690" s="170">
        <f>IFERROR(VLOOKUP(B690,[3]rptBudgetaryBudgetCrossOrganiza!$A$11516:$O$12569,13,FALSE),"0")</f>
        <v>0</v>
      </c>
      <c r="AM690" s="170"/>
      <c r="AN690" s="170"/>
      <c r="AO690" s="170"/>
      <c r="AP690" s="170"/>
      <c r="AQ690" s="170"/>
    </row>
    <row r="691" spans="2:43" x14ac:dyDescent="0.2">
      <c r="B691" s="141" t="s">
        <v>1021</v>
      </c>
      <c r="C691" s="148" t="str">
        <f t="shared" si="98"/>
        <v>45</v>
      </c>
      <c r="D691" s="148" t="str">
        <f t="shared" si="99"/>
        <v>40</v>
      </c>
      <c r="E691" s="148" t="str">
        <f t="shared" si="100"/>
        <v>000</v>
      </c>
      <c r="F691" s="141" t="str">
        <f t="shared" si="101"/>
        <v>6400.04</v>
      </c>
      <c r="G691" s="141" t="s">
        <v>120</v>
      </c>
      <c r="H691" s="163">
        <v>0</v>
      </c>
      <c r="I691" s="163">
        <v>0</v>
      </c>
      <c r="J691" s="163"/>
      <c r="K691" s="163"/>
      <c r="L691" s="163"/>
      <c r="M691" s="163">
        <v>0</v>
      </c>
      <c r="N691" s="139">
        <v>0</v>
      </c>
      <c r="O691" s="139"/>
      <c r="Q691" s="174">
        <v>0</v>
      </c>
      <c r="R691" s="174">
        <v>0</v>
      </c>
      <c r="S691" s="174"/>
      <c r="T691" s="174"/>
      <c r="U691" s="174"/>
      <c r="V691" s="174">
        <v>0</v>
      </c>
      <c r="W691" s="140">
        <v>0</v>
      </c>
      <c r="X691" s="140"/>
      <c r="Z691" s="172"/>
      <c r="AA691" s="172"/>
      <c r="AB691" s="172"/>
      <c r="AC691" s="172"/>
      <c r="AD691" s="172"/>
      <c r="AE691" s="172"/>
      <c r="AF691" s="172"/>
      <c r="AG691" s="172"/>
      <c r="AI691" s="168"/>
      <c r="AJ691" s="168"/>
      <c r="AK691" s="170">
        <f t="shared" si="102"/>
        <v>0</v>
      </c>
      <c r="AL691" s="170">
        <f>IFERROR(VLOOKUP(B691,[3]rptBudgetaryBudgetCrossOrganiza!$A$11516:$O$12569,13,FALSE),"0")</f>
        <v>0</v>
      </c>
      <c r="AM691" s="170"/>
      <c r="AN691" s="170"/>
      <c r="AO691" s="170"/>
      <c r="AP691" s="170"/>
      <c r="AQ691" s="170"/>
    </row>
    <row r="692" spans="2:43" x14ac:dyDescent="0.2">
      <c r="B692" s="141" t="s">
        <v>1022</v>
      </c>
      <c r="C692" s="148" t="str">
        <f t="shared" si="98"/>
        <v>45</v>
      </c>
      <c r="D692" s="148" t="str">
        <f t="shared" si="99"/>
        <v>40</v>
      </c>
      <c r="E692" s="148" t="str">
        <f t="shared" si="100"/>
        <v>000</v>
      </c>
      <c r="F692" s="141" t="str">
        <f t="shared" si="101"/>
        <v>6400.05</v>
      </c>
      <c r="G692" s="141" t="s">
        <v>121</v>
      </c>
      <c r="H692" s="163">
        <v>0</v>
      </c>
      <c r="I692" s="163">
        <v>0</v>
      </c>
      <c r="J692" s="163"/>
      <c r="K692" s="163"/>
      <c r="L692" s="163"/>
      <c r="M692" s="163">
        <v>0</v>
      </c>
      <c r="N692" s="139">
        <v>0</v>
      </c>
      <c r="O692" s="139"/>
      <c r="Q692" s="174">
        <v>0</v>
      </c>
      <c r="R692" s="174">
        <v>0</v>
      </c>
      <c r="S692" s="174"/>
      <c r="T692" s="174"/>
      <c r="U692" s="174"/>
      <c r="V692" s="174">
        <v>0</v>
      </c>
      <c r="W692" s="140">
        <v>0</v>
      </c>
      <c r="X692" s="140"/>
      <c r="Z692" s="172"/>
      <c r="AA692" s="172"/>
      <c r="AB692" s="172"/>
      <c r="AC692" s="172"/>
      <c r="AD692" s="172"/>
      <c r="AE692" s="172"/>
      <c r="AF692" s="172"/>
      <c r="AG692" s="172"/>
      <c r="AI692" s="168"/>
      <c r="AJ692" s="168"/>
      <c r="AK692" s="170">
        <f t="shared" si="102"/>
        <v>0</v>
      </c>
      <c r="AL692" s="170">
        <f>IFERROR(VLOOKUP(B692,[3]rptBudgetaryBudgetCrossOrganiza!$A$11516:$O$12569,13,FALSE),"0")</f>
        <v>0</v>
      </c>
      <c r="AM692" s="170"/>
      <c r="AN692" s="170"/>
      <c r="AO692" s="170"/>
      <c r="AP692" s="170"/>
      <c r="AQ692" s="170"/>
    </row>
    <row r="693" spans="2:43" x14ac:dyDescent="0.2">
      <c r="B693" s="141" t="s">
        <v>1023</v>
      </c>
      <c r="C693" s="148" t="str">
        <f t="shared" si="98"/>
        <v>45</v>
      </c>
      <c r="D693" s="148" t="str">
        <f t="shared" si="99"/>
        <v>40</v>
      </c>
      <c r="E693" s="148" t="str">
        <f t="shared" si="100"/>
        <v>000</v>
      </c>
      <c r="F693" s="141" t="str">
        <f t="shared" si="101"/>
        <v>6600.01</v>
      </c>
      <c r="G693" s="141" t="s">
        <v>164</v>
      </c>
      <c r="H693" s="163">
        <v>0</v>
      </c>
      <c r="I693" s="163">
        <v>0</v>
      </c>
      <c r="J693" s="163"/>
      <c r="K693" s="163"/>
      <c r="L693" s="163"/>
      <c r="M693" s="163">
        <v>0</v>
      </c>
      <c r="N693" s="139">
        <v>0</v>
      </c>
      <c r="O693" s="139"/>
      <c r="Q693" s="174">
        <v>0</v>
      </c>
      <c r="R693" s="174">
        <v>0</v>
      </c>
      <c r="S693" s="174"/>
      <c r="T693" s="174"/>
      <c r="U693" s="174"/>
      <c r="V693" s="174">
        <v>0</v>
      </c>
      <c r="W693" s="140">
        <v>0</v>
      </c>
      <c r="X693" s="140"/>
      <c r="Z693" s="172"/>
      <c r="AA693" s="172"/>
      <c r="AB693" s="172"/>
      <c r="AC693" s="172"/>
      <c r="AD693" s="172"/>
      <c r="AE693" s="172"/>
      <c r="AF693" s="172"/>
      <c r="AG693" s="172"/>
      <c r="AI693" s="168"/>
      <c r="AJ693" s="168"/>
      <c r="AK693" s="170">
        <f t="shared" si="102"/>
        <v>0</v>
      </c>
      <c r="AL693" s="170">
        <f>IFERROR(VLOOKUP(B693,[3]rptBudgetaryBudgetCrossOrganiza!$A$11516:$O$12569,13,FALSE),"0")</f>
        <v>0</v>
      </c>
      <c r="AM693" s="170"/>
      <c r="AN693" s="170"/>
      <c r="AO693" s="170"/>
      <c r="AP693" s="170"/>
      <c r="AQ693" s="170"/>
    </row>
    <row r="694" spans="2:43" x14ac:dyDescent="0.2">
      <c r="B694" s="141" t="s">
        <v>1024</v>
      </c>
      <c r="C694" s="148" t="str">
        <f t="shared" si="98"/>
        <v>45</v>
      </c>
      <c r="D694" s="148" t="str">
        <f t="shared" si="99"/>
        <v>40</v>
      </c>
      <c r="E694" s="148" t="str">
        <f t="shared" si="100"/>
        <v>000</v>
      </c>
      <c r="F694" s="141" t="str">
        <f t="shared" si="101"/>
        <v>6600.03</v>
      </c>
      <c r="G694" s="141" t="s">
        <v>165</v>
      </c>
      <c r="H694" s="163">
        <v>0</v>
      </c>
      <c r="I694" s="163">
        <v>0</v>
      </c>
      <c r="J694" s="163"/>
      <c r="K694" s="163"/>
      <c r="L694" s="163"/>
      <c r="M694" s="163">
        <v>0</v>
      </c>
      <c r="N694" s="139">
        <v>0</v>
      </c>
      <c r="O694" s="139"/>
      <c r="Q694" s="174">
        <v>0</v>
      </c>
      <c r="R694" s="174">
        <v>0</v>
      </c>
      <c r="S694" s="174"/>
      <c r="T694" s="174"/>
      <c r="U694" s="174"/>
      <c r="V694" s="174">
        <v>0</v>
      </c>
      <c r="W694" s="140">
        <v>0</v>
      </c>
      <c r="X694" s="140"/>
      <c r="Z694" s="172"/>
      <c r="AA694" s="172"/>
      <c r="AB694" s="172"/>
      <c r="AC694" s="172"/>
      <c r="AD694" s="172"/>
      <c r="AE694" s="172"/>
      <c r="AF694" s="172"/>
      <c r="AG694" s="172"/>
      <c r="AI694" s="168"/>
      <c r="AJ694" s="168"/>
      <c r="AK694" s="170">
        <f t="shared" si="102"/>
        <v>0</v>
      </c>
      <c r="AL694" s="170">
        <f>IFERROR(VLOOKUP(B694,[3]rptBudgetaryBudgetCrossOrganiza!$A$11516:$O$12569,13,FALSE),"0")</f>
        <v>0</v>
      </c>
      <c r="AM694" s="170"/>
      <c r="AN694" s="170"/>
      <c r="AO694" s="170"/>
      <c r="AP694" s="170"/>
      <c r="AQ694" s="170"/>
    </row>
    <row r="695" spans="2:43" x14ac:dyDescent="0.2">
      <c r="B695" s="141" t="s">
        <v>1025</v>
      </c>
      <c r="C695" s="148" t="str">
        <f t="shared" si="98"/>
        <v>45</v>
      </c>
      <c r="D695" s="148" t="str">
        <f t="shared" si="99"/>
        <v>40</v>
      </c>
      <c r="E695" s="148" t="str">
        <f t="shared" si="100"/>
        <v>000</v>
      </c>
      <c r="F695" s="141" t="str">
        <f t="shared" si="101"/>
        <v>6600.04</v>
      </c>
      <c r="G695" s="141" t="s">
        <v>123</v>
      </c>
      <c r="H695" s="163">
        <v>0</v>
      </c>
      <c r="I695" s="163">
        <v>0</v>
      </c>
      <c r="J695" s="163"/>
      <c r="K695" s="163"/>
      <c r="L695" s="163"/>
      <c r="M695" s="163">
        <v>0</v>
      </c>
      <c r="N695" s="139">
        <v>0</v>
      </c>
      <c r="O695" s="139"/>
      <c r="Q695" s="174">
        <v>0</v>
      </c>
      <c r="R695" s="174">
        <v>0</v>
      </c>
      <c r="S695" s="174"/>
      <c r="T695" s="174"/>
      <c r="U695" s="174"/>
      <c r="V695" s="174">
        <v>0</v>
      </c>
      <c r="W695" s="140">
        <v>0</v>
      </c>
      <c r="X695" s="140"/>
      <c r="Z695" s="172"/>
      <c r="AA695" s="172"/>
      <c r="AB695" s="172"/>
      <c r="AC695" s="172"/>
      <c r="AD695" s="172"/>
      <c r="AE695" s="172"/>
      <c r="AF695" s="172"/>
      <c r="AG695" s="172"/>
      <c r="AI695" s="168"/>
      <c r="AJ695" s="168"/>
      <c r="AK695" s="170">
        <f t="shared" si="102"/>
        <v>0</v>
      </c>
      <c r="AL695" s="170">
        <f>IFERROR(VLOOKUP(B695,[3]rptBudgetaryBudgetCrossOrganiza!$A$11516:$O$12569,13,FALSE),"0")</f>
        <v>0</v>
      </c>
      <c r="AM695" s="170"/>
      <c r="AN695" s="170"/>
      <c r="AO695" s="170"/>
      <c r="AP695" s="170"/>
      <c r="AQ695" s="170"/>
    </row>
    <row r="696" spans="2:43" x14ac:dyDescent="0.2">
      <c r="B696" s="141" t="s">
        <v>1026</v>
      </c>
      <c r="C696" s="148" t="str">
        <f t="shared" si="98"/>
        <v>45</v>
      </c>
      <c r="D696" s="148" t="str">
        <f t="shared" si="99"/>
        <v>40</v>
      </c>
      <c r="E696" s="148" t="str">
        <f t="shared" si="100"/>
        <v>000</v>
      </c>
      <c r="F696" s="141" t="str">
        <f t="shared" si="101"/>
        <v>6600.05</v>
      </c>
      <c r="G696" s="141" t="s">
        <v>954</v>
      </c>
      <c r="H696" s="163">
        <v>0</v>
      </c>
      <c r="I696" s="163">
        <v>0</v>
      </c>
      <c r="J696" s="163"/>
      <c r="K696" s="163"/>
      <c r="L696" s="163"/>
      <c r="M696" s="163">
        <v>0</v>
      </c>
      <c r="N696" s="139">
        <v>0</v>
      </c>
      <c r="O696" s="139"/>
      <c r="Q696" s="174">
        <v>0</v>
      </c>
      <c r="R696" s="174">
        <v>0</v>
      </c>
      <c r="S696" s="174"/>
      <c r="T696" s="174"/>
      <c r="U696" s="174"/>
      <c r="V696" s="174">
        <v>0</v>
      </c>
      <c r="W696" s="140">
        <v>0</v>
      </c>
      <c r="X696" s="140"/>
      <c r="Z696" s="172"/>
      <c r="AA696" s="172"/>
      <c r="AB696" s="172"/>
      <c r="AC696" s="172"/>
      <c r="AD696" s="172"/>
      <c r="AE696" s="172"/>
      <c r="AF696" s="172"/>
      <c r="AG696" s="172"/>
      <c r="AI696" s="168"/>
      <c r="AJ696" s="168"/>
      <c r="AK696" s="170">
        <f t="shared" si="102"/>
        <v>0</v>
      </c>
      <c r="AL696" s="170">
        <f>IFERROR(VLOOKUP(B696,[3]rptBudgetaryBudgetCrossOrganiza!$A$11516:$O$12569,13,FALSE),"0")</f>
        <v>0</v>
      </c>
      <c r="AM696" s="170"/>
      <c r="AN696" s="170"/>
      <c r="AO696" s="170"/>
      <c r="AP696" s="170"/>
      <c r="AQ696" s="170"/>
    </row>
    <row r="697" spans="2:43" x14ac:dyDescent="0.2">
      <c r="B697" s="141" t="s">
        <v>1027</v>
      </c>
      <c r="C697" s="148" t="str">
        <f t="shared" si="98"/>
        <v>45</v>
      </c>
      <c r="D697" s="148" t="str">
        <f t="shared" si="99"/>
        <v>40</v>
      </c>
      <c r="E697" s="148" t="str">
        <f t="shared" si="100"/>
        <v>000</v>
      </c>
      <c r="F697" s="141" t="str">
        <f t="shared" si="101"/>
        <v>6600.06</v>
      </c>
      <c r="G697" s="141" t="s">
        <v>166</v>
      </c>
      <c r="H697" s="163">
        <v>0</v>
      </c>
      <c r="I697" s="163">
        <v>0</v>
      </c>
      <c r="J697" s="163"/>
      <c r="K697" s="163"/>
      <c r="L697" s="163"/>
      <c r="M697" s="163">
        <v>0</v>
      </c>
      <c r="N697" s="139">
        <v>0</v>
      </c>
      <c r="O697" s="139"/>
      <c r="Q697" s="174">
        <v>0</v>
      </c>
      <c r="R697" s="174">
        <v>0</v>
      </c>
      <c r="S697" s="174"/>
      <c r="T697" s="174"/>
      <c r="U697" s="174"/>
      <c r="V697" s="174">
        <v>0</v>
      </c>
      <c r="W697" s="140">
        <v>0</v>
      </c>
      <c r="X697" s="140"/>
      <c r="Z697" s="172"/>
      <c r="AA697" s="172"/>
      <c r="AB697" s="172"/>
      <c r="AC697" s="172"/>
      <c r="AD697" s="172"/>
      <c r="AE697" s="172"/>
      <c r="AF697" s="172"/>
      <c r="AG697" s="172"/>
      <c r="AI697" s="168"/>
      <c r="AJ697" s="168"/>
      <c r="AK697" s="170">
        <f t="shared" si="102"/>
        <v>0</v>
      </c>
      <c r="AL697" s="170">
        <f>IFERROR(VLOOKUP(B697,[3]rptBudgetaryBudgetCrossOrganiza!$A$11516:$O$12569,13,FALSE),"0")</f>
        <v>0</v>
      </c>
      <c r="AM697" s="170"/>
      <c r="AN697" s="170"/>
      <c r="AO697" s="170"/>
      <c r="AP697" s="170"/>
      <c r="AQ697" s="170"/>
    </row>
    <row r="698" spans="2:43" x14ac:dyDescent="0.2">
      <c r="B698" s="141" t="s">
        <v>1028</v>
      </c>
      <c r="C698" s="148" t="str">
        <f t="shared" si="98"/>
        <v>45</v>
      </c>
      <c r="D698" s="148" t="str">
        <f t="shared" si="99"/>
        <v>40</v>
      </c>
      <c r="E698" s="148" t="str">
        <f t="shared" si="100"/>
        <v>000</v>
      </c>
      <c r="F698" s="141" t="str">
        <f t="shared" si="101"/>
        <v>6600.07</v>
      </c>
      <c r="G698" s="141" t="s">
        <v>124</v>
      </c>
      <c r="H698" s="163">
        <v>0</v>
      </c>
      <c r="I698" s="163">
        <v>0</v>
      </c>
      <c r="J698" s="163"/>
      <c r="K698" s="163"/>
      <c r="L698" s="163"/>
      <c r="M698" s="163">
        <v>0</v>
      </c>
      <c r="N698" s="139">
        <v>0</v>
      </c>
      <c r="O698" s="139"/>
      <c r="Q698" s="174">
        <v>0</v>
      </c>
      <c r="R698" s="174">
        <v>0</v>
      </c>
      <c r="S698" s="174"/>
      <c r="T698" s="174"/>
      <c r="U698" s="174"/>
      <c r="V698" s="174">
        <v>0</v>
      </c>
      <c r="W698" s="140">
        <v>0</v>
      </c>
      <c r="X698" s="140"/>
      <c r="Z698" s="172"/>
      <c r="AA698" s="172"/>
      <c r="AB698" s="172"/>
      <c r="AC698" s="172"/>
      <c r="AD698" s="172"/>
      <c r="AE698" s="172"/>
      <c r="AF698" s="172"/>
      <c r="AG698" s="172"/>
      <c r="AI698" s="168"/>
      <c r="AJ698" s="168"/>
      <c r="AK698" s="170">
        <f t="shared" si="102"/>
        <v>0</v>
      </c>
      <c r="AL698" s="170">
        <f>IFERROR(VLOOKUP(B698,[3]rptBudgetaryBudgetCrossOrganiza!$A$11516:$O$12569,13,FALSE),"0")</f>
        <v>0</v>
      </c>
      <c r="AM698" s="170"/>
      <c r="AN698" s="170"/>
      <c r="AO698" s="170"/>
      <c r="AP698" s="170"/>
      <c r="AQ698" s="170"/>
    </row>
    <row r="699" spans="2:43" x14ac:dyDescent="0.2">
      <c r="B699" s="141" t="s">
        <v>1029</v>
      </c>
      <c r="C699" s="148" t="str">
        <f t="shared" si="98"/>
        <v>45</v>
      </c>
      <c r="D699" s="148" t="str">
        <f t="shared" si="99"/>
        <v>40</v>
      </c>
      <c r="E699" s="148" t="str">
        <f t="shared" si="100"/>
        <v>000</v>
      </c>
      <c r="F699" s="141" t="str">
        <f t="shared" si="101"/>
        <v>6600.08</v>
      </c>
      <c r="G699" s="141" t="s">
        <v>1120</v>
      </c>
      <c r="H699" s="163">
        <v>0</v>
      </c>
      <c r="I699" s="163">
        <v>0</v>
      </c>
      <c r="J699" s="163"/>
      <c r="K699" s="163"/>
      <c r="L699" s="163"/>
      <c r="M699" s="163">
        <v>0</v>
      </c>
      <c r="N699" s="139">
        <v>0</v>
      </c>
      <c r="O699" s="139"/>
      <c r="Q699" s="174">
        <v>0</v>
      </c>
      <c r="R699" s="174">
        <v>0</v>
      </c>
      <c r="S699" s="174"/>
      <c r="T699" s="174"/>
      <c r="U699" s="174"/>
      <c r="V699" s="174">
        <v>0</v>
      </c>
      <c r="W699" s="140">
        <v>0</v>
      </c>
      <c r="X699" s="140"/>
      <c r="Z699" s="172"/>
      <c r="AA699" s="172"/>
      <c r="AB699" s="172"/>
      <c r="AC699" s="172"/>
      <c r="AD699" s="172"/>
      <c r="AE699" s="172"/>
      <c r="AF699" s="172"/>
      <c r="AG699" s="172"/>
      <c r="AI699" s="168"/>
      <c r="AJ699" s="168"/>
      <c r="AK699" s="170">
        <f t="shared" si="102"/>
        <v>0</v>
      </c>
      <c r="AL699" s="170">
        <f>IFERROR(VLOOKUP(B699,[3]rptBudgetaryBudgetCrossOrganiza!$A$11516:$O$12569,13,FALSE),"0")</f>
        <v>0</v>
      </c>
      <c r="AM699" s="170"/>
      <c r="AN699" s="170"/>
      <c r="AO699" s="170"/>
      <c r="AP699" s="170"/>
      <c r="AQ699" s="170"/>
    </row>
    <row r="700" spans="2:43" x14ac:dyDescent="0.2">
      <c r="B700" s="141" t="s">
        <v>1030</v>
      </c>
      <c r="C700" s="148" t="str">
        <f t="shared" si="98"/>
        <v>45</v>
      </c>
      <c r="D700" s="148" t="str">
        <f t="shared" si="99"/>
        <v>40</v>
      </c>
      <c r="E700" s="148" t="str">
        <f t="shared" si="100"/>
        <v>000</v>
      </c>
      <c r="F700" s="141" t="str">
        <f t="shared" si="101"/>
        <v>6600.14</v>
      </c>
      <c r="G700" s="141" t="s">
        <v>1121</v>
      </c>
      <c r="H700" s="163">
        <v>0</v>
      </c>
      <c r="I700" s="163">
        <v>0</v>
      </c>
      <c r="J700" s="163"/>
      <c r="K700" s="163"/>
      <c r="L700" s="163"/>
      <c r="M700" s="163">
        <v>0</v>
      </c>
      <c r="N700" s="139">
        <v>0</v>
      </c>
      <c r="O700" s="139"/>
      <c r="Q700" s="174">
        <v>0</v>
      </c>
      <c r="R700" s="174">
        <v>0</v>
      </c>
      <c r="S700" s="174"/>
      <c r="T700" s="174"/>
      <c r="U700" s="174"/>
      <c r="V700" s="174">
        <v>0</v>
      </c>
      <c r="W700" s="140">
        <v>0</v>
      </c>
      <c r="X700" s="140"/>
      <c r="Z700" s="172"/>
      <c r="AA700" s="172"/>
      <c r="AB700" s="172"/>
      <c r="AC700" s="172"/>
      <c r="AD700" s="172"/>
      <c r="AE700" s="172"/>
      <c r="AF700" s="172"/>
      <c r="AG700" s="172"/>
      <c r="AI700" s="168"/>
      <c r="AJ700" s="168"/>
      <c r="AK700" s="170">
        <f t="shared" si="102"/>
        <v>0</v>
      </c>
      <c r="AL700" s="170">
        <f>IFERROR(VLOOKUP(B700,[3]rptBudgetaryBudgetCrossOrganiza!$A$11516:$O$12569,13,FALSE),"0")</f>
        <v>0</v>
      </c>
      <c r="AM700" s="170"/>
      <c r="AN700" s="170"/>
      <c r="AO700" s="170"/>
      <c r="AP700" s="170"/>
      <c r="AQ700" s="170"/>
    </row>
    <row r="701" spans="2:43" x14ac:dyDescent="0.2">
      <c r="B701" s="141" t="s">
        <v>1031</v>
      </c>
      <c r="C701" s="148" t="str">
        <f t="shared" si="98"/>
        <v>45</v>
      </c>
      <c r="D701" s="148" t="str">
        <f t="shared" si="99"/>
        <v>40</v>
      </c>
      <c r="E701" s="148" t="str">
        <f t="shared" si="100"/>
        <v>000</v>
      </c>
      <c r="F701" s="141" t="str">
        <f t="shared" si="101"/>
        <v>6600.24</v>
      </c>
      <c r="G701" s="141" t="s">
        <v>1122</v>
      </c>
      <c r="H701" s="163">
        <v>0</v>
      </c>
      <c r="I701" s="163">
        <v>0</v>
      </c>
      <c r="J701" s="163"/>
      <c r="K701" s="163"/>
      <c r="L701" s="163"/>
      <c r="M701" s="163">
        <v>0</v>
      </c>
      <c r="N701" s="139">
        <v>0</v>
      </c>
      <c r="O701" s="139"/>
      <c r="Q701" s="174">
        <v>0</v>
      </c>
      <c r="R701" s="174">
        <v>0</v>
      </c>
      <c r="S701" s="174"/>
      <c r="T701" s="174"/>
      <c r="U701" s="174"/>
      <c r="V701" s="174">
        <v>0</v>
      </c>
      <c r="W701" s="140">
        <v>0</v>
      </c>
      <c r="X701" s="140"/>
      <c r="Z701" s="172"/>
      <c r="AA701" s="172"/>
      <c r="AB701" s="172"/>
      <c r="AC701" s="172"/>
      <c r="AD701" s="172"/>
      <c r="AE701" s="172"/>
      <c r="AF701" s="172"/>
      <c r="AG701" s="172"/>
      <c r="AI701" s="168"/>
      <c r="AJ701" s="168"/>
      <c r="AK701" s="170">
        <f t="shared" si="102"/>
        <v>0</v>
      </c>
      <c r="AL701" s="170">
        <f>IFERROR(VLOOKUP(B701,[3]rptBudgetaryBudgetCrossOrganiza!$A$11516:$O$12569,13,FALSE),"0")</f>
        <v>0</v>
      </c>
      <c r="AM701" s="170"/>
      <c r="AN701" s="170"/>
      <c r="AO701" s="170"/>
      <c r="AP701" s="170"/>
      <c r="AQ701" s="170"/>
    </row>
    <row r="702" spans="2:43" x14ac:dyDescent="0.2">
      <c r="B702" s="141" t="s">
        <v>1032</v>
      </c>
      <c r="C702" s="148" t="str">
        <f t="shared" si="98"/>
        <v>45</v>
      </c>
      <c r="D702" s="148" t="str">
        <f t="shared" si="99"/>
        <v>40</v>
      </c>
      <c r="E702" s="148" t="str">
        <f t="shared" si="100"/>
        <v>000</v>
      </c>
      <c r="F702" s="141" t="str">
        <f t="shared" si="101"/>
        <v>6600.25</v>
      </c>
      <c r="G702" s="141" t="s">
        <v>167</v>
      </c>
      <c r="H702" s="163">
        <v>0</v>
      </c>
      <c r="I702" s="163">
        <v>0</v>
      </c>
      <c r="J702" s="163"/>
      <c r="K702" s="163"/>
      <c r="L702" s="163"/>
      <c r="M702" s="163">
        <v>0</v>
      </c>
      <c r="N702" s="139">
        <v>0</v>
      </c>
      <c r="O702" s="139"/>
      <c r="Q702" s="174">
        <v>0</v>
      </c>
      <c r="R702" s="174">
        <v>0</v>
      </c>
      <c r="S702" s="174"/>
      <c r="T702" s="174"/>
      <c r="U702" s="174"/>
      <c r="V702" s="174">
        <v>0</v>
      </c>
      <c r="W702" s="140">
        <v>0</v>
      </c>
      <c r="X702" s="140"/>
      <c r="Z702" s="172"/>
      <c r="AA702" s="172"/>
      <c r="AB702" s="172"/>
      <c r="AC702" s="172"/>
      <c r="AD702" s="172"/>
      <c r="AE702" s="172"/>
      <c r="AF702" s="172"/>
      <c r="AG702" s="172"/>
      <c r="AI702" s="168"/>
      <c r="AJ702" s="168"/>
      <c r="AK702" s="170">
        <f t="shared" si="102"/>
        <v>0</v>
      </c>
      <c r="AL702" s="170">
        <f>IFERROR(VLOOKUP(B702,[3]rptBudgetaryBudgetCrossOrganiza!$A$11516:$O$12569,13,FALSE),"0")</f>
        <v>0</v>
      </c>
      <c r="AM702" s="170"/>
      <c r="AN702" s="170"/>
      <c r="AO702" s="170"/>
      <c r="AP702" s="170"/>
      <c r="AQ702" s="170"/>
    </row>
    <row r="703" spans="2:43" x14ac:dyDescent="0.2">
      <c r="B703" s="141" t="s">
        <v>1033</v>
      </c>
      <c r="C703" s="148" t="str">
        <f t="shared" si="98"/>
        <v>45</v>
      </c>
      <c r="D703" s="148" t="str">
        <f t="shared" si="99"/>
        <v>40</v>
      </c>
      <c r="E703" s="148" t="str">
        <f t="shared" si="100"/>
        <v>000</v>
      </c>
      <c r="F703" s="141" t="str">
        <f t="shared" si="101"/>
        <v>6600.26</v>
      </c>
      <c r="G703" s="141" t="s">
        <v>181</v>
      </c>
      <c r="H703" s="163">
        <v>0</v>
      </c>
      <c r="I703" s="163">
        <v>0</v>
      </c>
      <c r="J703" s="163"/>
      <c r="K703" s="163"/>
      <c r="L703" s="163"/>
      <c r="M703" s="163">
        <v>0</v>
      </c>
      <c r="N703" s="139">
        <v>0</v>
      </c>
      <c r="O703" s="139"/>
      <c r="Q703" s="174">
        <v>0</v>
      </c>
      <c r="R703" s="174">
        <v>0</v>
      </c>
      <c r="S703" s="174"/>
      <c r="T703" s="174"/>
      <c r="U703" s="174"/>
      <c r="V703" s="174">
        <v>0</v>
      </c>
      <c r="W703" s="140">
        <v>0</v>
      </c>
      <c r="X703" s="140"/>
      <c r="Z703" s="172"/>
      <c r="AA703" s="172"/>
      <c r="AB703" s="172"/>
      <c r="AC703" s="172"/>
      <c r="AD703" s="172"/>
      <c r="AE703" s="172"/>
      <c r="AF703" s="172"/>
      <c r="AG703" s="172"/>
      <c r="AI703" s="168"/>
      <c r="AJ703" s="168"/>
      <c r="AK703" s="170">
        <f t="shared" si="102"/>
        <v>0</v>
      </c>
      <c r="AL703" s="170">
        <f>IFERROR(VLOOKUP(B703,[3]rptBudgetaryBudgetCrossOrganiza!$A$11516:$O$12569,13,FALSE),"0")</f>
        <v>0</v>
      </c>
      <c r="AM703" s="170"/>
      <c r="AN703" s="170"/>
      <c r="AO703" s="170"/>
      <c r="AP703" s="170"/>
      <c r="AQ703" s="170"/>
    </row>
    <row r="704" spans="2:43" x14ac:dyDescent="0.2">
      <c r="B704" s="141" t="s">
        <v>1034</v>
      </c>
      <c r="C704" s="148" t="str">
        <f t="shared" si="98"/>
        <v>45</v>
      </c>
      <c r="D704" s="148" t="str">
        <f t="shared" si="99"/>
        <v>40</v>
      </c>
      <c r="E704" s="148" t="str">
        <f t="shared" si="100"/>
        <v>000</v>
      </c>
      <c r="F704" s="141" t="str">
        <f t="shared" si="101"/>
        <v>6600.27</v>
      </c>
      <c r="G704" s="141" t="s">
        <v>1123</v>
      </c>
      <c r="H704" s="163">
        <v>0</v>
      </c>
      <c r="I704" s="163">
        <v>0</v>
      </c>
      <c r="J704" s="163"/>
      <c r="K704" s="163"/>
      <c r="L704" s="163"/>
      <c r="M704" s="163">
        <v>0</v>
      </c>
      <c r="N704" s="139">
        <v>0</v>
      </c>
      <c r="O704" s="139"/>
      <c r="Q704" s="174">
        <v>0</v>
      </c>
      <c r="R704" s="174">
        <v>0</v>
      </c>
      <c r="S704" s="174"/>
      <c r="T704" s="174"/>
      <c r="U704" s="174"/>
      <c r="V704" s="174">
        <v>0</v>
      </c>
      <c r="W704" s="140">
        <v>0</v>
      </c>
      <c r="X704" s="140"/>
      <c r="Z704" s="172"/>
      <c r="AA704" s="172"/>
      <c r="AB704" s="172"/>
      <c r="AC704" s="172"/>
      <c r="AD704" s="172"/>
      <c r="AE704" s="172"/>
      <c r="AF704" s="172"/>
      <c r="AG704" s="172"/>
      <c r="AI704" s="168"/>
      <c r="AJ704" s="168"/>
      <c r="AK704" s="170">
        <f t="shared" si="102"/>
        <v>0</v>
      </c>
      <c r="AL704" s="170">
        <f>IFERROR(VLOOKUP(B704,[3]rptBudgetaryBudgetCrossOrganiza!$A$11516:$O$12569,13,FALSE),"0")</f>
        <v>0</v>
      </c>
      <c r="AM704" s="170"/>
      <c r="AN704" s="170"/>
      <c r="AO704" s="170"/>
      <c r="AP704" s="170"/>
      <c r="AQ704" s="170"/>
    </row>
    <row r="705" spans="2:43" x14ac:dyDescent="0.2">
      <c r="B705" s="141" t="s">
        <v>1035</v>
      </c>
      <c r="C705" s="148" t="str">
        <f t="shared" si="98"/>
        <v>45</v>
      </c>
      <c r="D705" s="148" t="str">
        <f t="shared" si="99"/>
        <v>40</v>
      </c>
      <c r="E705" s="148" t="str">
        <f t="shared" si="100"/>
        <v>000</v>
      </c>
      <c r="F705" s="141" t="str">
        <f t="shared" si="101"/>
        <v>6600.29</v>
      </c>
      <c r="G705" s="141" t="s">
        <v>1124</v>
      </c>
      <c r="H705" s="163">
        <v>0</v>
      </c>
      <c r="I705" s="163">
        <v>0</v>
      </c>
      <c r="J705" s="163"/>
      <c r="K705" s="163"/>
      <c r="L705" s="163"/>
      <c r="M705" s="163">
        <v>0</v>
      </c>
      <c r="N705" s="139">
        <v>0</v>
      </c>
      <c r="O705" s="139"/>
      <c r="Q705" s="174">
        <v>0</v>
      </c>
      <c r="R705" s="174">
        <v>0</v>
      </c>
      <c r="S705" s="174"/>
      <c r="T705" s="174"/>
      <c r="U705" s="174"/>
      <c r="V705" s="174">
        <v>0</v>
      </c>
      <c r="W705" s="140">
        <v>0</v>
      </c>
      <c r="X705" s="140"/>
      <c r="Z705" s="172"/>
      <c r="AA705" s="172"/>
      <c r="AB705" s="172"/>
      <c r="AC705" s="172"/>
      <c r="AD705" s="172"/>
      <c r="AE705" s="172"/>
      <c r="AF705" s="172"/>
      <c r="AG705" s="172"/>
      <c r="AI705" s="168"/>
      <c r="AJ705" s="168"/>
      <c r="AK705" s="170">
        <f t="shared" si="102"/>
        <v>0</v>
      </c>
      <c r="AL705" s="170">
        <f>IFERROR(VLOOKUP(B705,[3]rptBudgetaryBudgetCrossOrganiza!$A$11516:$O$12569,13,FALSE),"0")</f>
        <v>0</v>
      </c>
      <c r="AM705" s="170"/>
      <c r="AN705" s="170"/>
      <c r="AO705" s="170"/>
      <c r="AP705" s="170"/>
      <c r="AQ705" s="170"/>
    </row>
    <row r="706" spans="2:43" x14ac:dyDescent="0.2">
      <c r="B706" s="141" t="s">
        <v>1036</v>
      </c>
      <c r="C706" s="148" t="str">
        <f t="shared" ref="C706:C769" si="103">MID(B706,5,2)</f>
        <v>45</v>
      </c>
      <c r="D706" s="148" t="str">
        <f t="shared" ref="D706:D769" si="104">MID(B706,8,2)</f>
        <v>40</v>
      </c>
      <c r="E706" s="148" t="str">
        <f t="shared" ref="E706:E769" si="105">MID(B706,11,3)</f>
        <v>000</v>
      </c>
      <c r="F706" s="141" t="str">
        <f t="shared" ref="F706:F769" si="106">RIGHT(B706,7)</f>
        <v>6600.30</v>
      </c>
      <c r="G706" s="141" t="s">
        <v>1125</v>
      </c>
      <c r="H706" s="163">
        <v>0</v>
      </c>
      <c r="I706" s="163">
        <v>0</v>
      </c>
      <c r="J706" s="163"/>
      <c r="K706" s="163"/>
      <c r="L706" s="163"/>
      <c r="M706" s="163">
        <v>0</v>
      </c>
      <c r="N706" s="139">
        <v>0</v>
      </c>
      <c r="O706" s="139"/>
      <c r="Q706" s="174">
        <v>0</v>
      </c>
      <c r="R706" s="174">
        <v>0</v>
      </c>
      <c r="S706" s="174"/>
      <c r="T706" s="174"/>
      <c r="U706" s="174"/>
      <c r="V706" s="174">
        <v>0</v>
      </c>
      <c r="W706" s="140">
        <v>0</v>
      </c>
      <c r="X706" s="140"/>
      <c r="Z706" s="172"/>
      <c r="AA706" s="172"/>
      <c r="AB706" s="172"/>
      <c r="AC706" s="172"/>
      <c r="AD706" s="172"/>
      <c r="AE706" s="172"/>
      <c r="AF706" s="172"/>
      <c r="AG706" s="172"/>
      <c r="AI706" s="168"/>
      <c r="AJ706" s="168"/>
      <c r="AK706" s="170">
        <f t="shared" si="102"/>
        <v>0</v>
      </c>
      <c r="AL706" s="170">
        <f>IFERROR(VLOOKUP(B706,[3]rptBudgetaryBudgetCrossOrganiza!$A$11516:$O$12569,13,FALSE),"0")</f>
        <v>0</v>
      </c>
      <c r="AM706" s="170"/>
      <c r="AN706" s="170"/>
      <c r="AO706" s="170"/>
      <c r="AP706" s="170"/>
      <c r="AQ706" s="170"/>
    </row>
    <row r="707" spans="2:43" x14ac:dyDescent="0.2">
      <c r="B707" s="141" t="s">
        <v>1037</v>
      </c>
      <c r="C707" s="148" t="str">
        <f t="shared" si="103"/>
        <v>45</v>
      </c>
      <c r="D707" s="148" t="str">
        <f t="shared" si="104"/>
        <v>40</v>
      </c>
      <c r="E707" s="148" t="str">
        <f t="shared" si="105"/>
        <v>000</v>
      </c>
      <c r="F707" s="141" t="str">
        <f t="shared" si="106"/>
        <v>7000.03</v>
      </c>
      <c r="G707" s="141" t="s">
        <v>82</v>
      </c>
      <c r="H707" s="163">
        <v>0</v>
      </c>
      <c r="I707" s="163">
        <v>0</v>
      </c>
      <c r="J707" s="163"/>
      <c r="K707" s="163"/>
      <c r="L707" s="163"/>
      <c r="M707" s="163">
        <v>0</v>
      </c>
      <c r="N707" s="139">
        <v>0</v>
      </c>
      <c r="O707" s="139"/>
      <c r="Q707" s="174">
        <v>0</v>
      </c>
      <c r="R707" s="174">
        <v>0</v>
      </c>
      <c r="S707" s="174"/>
      <c r="T707" s="174"/>
      <c r="U707" s="174"/>
      <c r="V707" s="174">
        <v>0</v>
      </c>
      <c r="W707" s="140">
        <v>0</v>
      </c>
      <c r="X707" s="140"/>
      <c r="Z707" s="172"/>
      <c r="AA707" s="172"/>
      <c r="AB707" s="172"/>
      <c r="AC707" s="172"/>
      <c r="AD707" s="172"/>
      <c r="AE707" s="172"/>
      <c r="AF707" s="172"/>
      <c r="AG707" s="172"/>
      <c r="AI707" s="168"/>
      <c r="AJ707" s="168"/>
      <c r="AK707" s="170">
        <f t="shared" ref="AK707:AK770" si="107">AJ707</f>
        <v>0</v>
      </c>
      <c r="AL707" s="170">
        <f>IFERROR(VLOOKUP(B707,[3]rptBudgetaryBudgetCrossOrganiza!$A$11516:$O$12569,13,FALSE),"0")</f>
        <v>0</v>
      </c>
      <c r="AM707" s="170"/>
      <c r="AN707" s="170"/>
      <c r="AO707" s="170"/>
      <c r="AP707" s="170"/>
      <c r="AQ707" s="170"/>
    </row>
    <row r="708" spans="2:43" x14ac:dyDescent="0.2">
      <c r="B708" s="141" t="s">
        <v>1038</v>
      </c>
      <c r="C708" s="148" t="str">
        <f t="shared" si="103"/>
        <v>45</v>
      </c>
      <c r="D708" s="148" t="str">
        <f t="shared" si="104"/>
        <v>40</v>
      </c>
      <c r="E708" s="148" t="str">
        <f t="shared" si="105"/>
        <v>000</v>
      </c>
      <c r="F708" s="141" t="str">
        <f t="shared" si="106"/>
        <v>7000.04</v>
      </c>
      <c r="G708" s="141" t="s">
        <v>173</v>
      </c>
      <c r="H708" s="163">
        <v>0</v>
      </c>
      <c r="I708" s="163">
        <v>0</v>
      </c>
      <c r="J708" s="163"/>
      <c r="K708" s="163"/>
      <c r="L708" s="163"/>
      <c r="M708" s="163">
        <v>0</v>
      </c>
      <c r="N708" s="139">
        <v>0</v>
      </c>
      <c r="O708" s="139"/>
      <c r="Q708" s="174">
        <v>0</v>
      </c>
      <c r="R708" s="174">
        <v>0</v>
      </c>
      <c r="S708" s="174"/>
      <c r="T708" s="174"/>
      <c r="U708" s="174"/>
      <c r="V708" s="174">
        <v>0</v>
      </c>
      <c r="W708" s="140">
        <v>0</v>
      </c>
      <c r="X708" s="140"/>
      <c r="Z708" s="172"/>
      <c r="AA708" s="172"/>
      <c r="AB708" s="172"/>
      <c r="AC708" s="172"/>
      <c r="AD708" s="172"/>
      <c r="AE708" s="172"/>
      <c r="AF708" s="172"/>
      <c r="AG708" s="172"/>
      <c r="AI708" s="168"/>
      <c r="AJ708" s="168"/>
      <c r="AK708" s="170">
        <f t="shared" si="107"/>
        <v>0</v>
      </c>
      <c r="AL708" s="170">
        <f>IFERROR(VLOOKUP(B708,[3]rptBudgetaryBudgetCrossOrganiza!$A$11516:$O$12569,13,FALSE),"0")</f>
        <v>0</v>
      </c>
      <c r="AM708" s="170"/>
      <c r="AN708" s="170"/>
      <c r="AO708" s="170"/>
      <c r="AP708" s="170"/>
      <c r="AQ708" s="170"/>
    </row>
    <row r="709" spans="2:43" x14ac:dyDescent="0.2">
      <c r="B709" s="141" t="s">
        <v>1039</v>
      </c>
      <c r="C709" s="148" t="str">
        <f t="shared" si="103"/>
        <v>45</v>
      </c>
      <c r="D709" s="148" t="str">
        <f t="shared" si="104"/>
        <v>40</v>
      </c>
      <c r="E709" s="148" t="str">
        <f t="shared" si="105"/>
        <v>000</v>
      </c>
      <c r="F709" s="141" t="str">
        <f t="shared" si="106"/>
        <v>7000.07</v>
      </c>
      <c r="G709" s="141" t="s">
        <v>862</v>
      </c>
      <c r="H709" s="163">
        <v>0</v>
      </c>
      <c r="I709" s="163">
        <v>0</v>
      </c>
      <c r="J709" s="163"/>
      <c r="K709" s="163"/>
      <c r="L709" s="163"/>
      <c r="M709" s="163">
        <v>0</v>
      </c>
      <c r="N709" s="139">
        <v>0</v>
      </c>
      <c r="O709" s="139"/>
      <c r="Q709" s="174">
        <v>0</v>
      </c>
      <c r="R709" s="174">
        <v>0</v>
      </c>
      <c r="S709" s="174"/>
      <c r="T709" s="174"/>
      <c r="U709" s="174"/>
      <c r="V709" s="174">
        <v>0</v>
      </c>
      <c r="W709" s="140">
        <v>0</v>
      </c>
      <c r="X709" s="140"/>
      <c r="Z709" s="172"/>
      <c r="AA709" s="172"/>
      <c r="AB709" s="172"/>
      <c r="AC709" s="172"/>
      <c r="AD709" s="172"/>
      <c r="AE709" s="172"/>
      <c r="AF709" s="172"/>
      <c r="AG709" s="172"/>
      <c r="AI709" s="168"/>
      <c r="AJ709" s="168"/>
      <c r="AK709" s="170">
        <f t="shared" si="107"/>
        <v>0</v>
      </c>
      <c r="AL709" s="170">
        <f>IFERROR(VLOOKUP(B709,[3]rptBudgetaryBudgetCrossOrganiza!$A$11516:$O$12569,13,FALSE),"0")</f>
        <v>0</v>
      </c>
      <c r="AM709" s="170"/>
      <c r="AN709" s="170"/>
      <c r="AO709" s="170"/>
      <c r="AP709" s="170"/>
      <c r="AQ709" s="170"/>
    </row>
    <row r="710" spans="2:43" x14ac:dyDescent="0.2">
      <c r="B710" s="141" t="s">
        <v>1040</v>
      </c>
      <c r="C710" s="148" t="str">
        <f t="shared" si="103"/>
        <v>45</v>
      </c>
      <c r="D710" s="148" t="str">
        <f t="shared" si="104"/>
        <v>40</v>
      </c>
      <c r="E710" s="148" t="str">
        <f t="shared" si="105"/>
        <v>000</v>
      </c>
      <c r="F710" s="141" t="str">
        <f t="shared" si="106"/>
        <v>7000.08</v>
      </c>
      <c r="G710" s="141" t="s">
        <v>170</v>
      </c>
      <c r="H710" s="163">
        <v>0</v>
      </c>
      <c r="I710" s="163">
        <v>0</v>
      </c>
      <c r="J710" s="163"/>
      <c r="K710" s="163"/>
      <c r="L710" s="163"/>
      <c r="M710" s="163">
        <v>0</v>
      </c>
      <c r="N710" s="139">
        <v>0</v>
      </c>
      <c r="O710" s="139"/>
      <c r="Q710" s="174">
        <v>0</v>
      </c>
      <c r="R710" s="174">
        <v>0</v>
      </c>
      <c r="S710" s="174"/>
      <c r="T710" s="174"/>
      <c r="U710" s="174"/>
      <c r="V710" s="174">
        <v>0</v>
      </c>
      <c r="W710" s="140">
        <v>0</v>
      </c>
      <c r="X710" s="140"/>
      <c r="Z710" s="172"/>
      <c r="AA710" s="172"/>
      <c r="AB710" s="172"/>
      <c r="AC710" s="172"/>
      <c r="AD710" s="172"/>
      <c r="AE710" s="172"/>
      <c r="AF710" s="172"/>
      <c r="AG710" s="172"/>
      <c r="AI710" s="168"/>
      <c r="AJ710" s="168"/>
      <c r="AK710" s="170">
        <f t="shared" si="107"/>
        <v>0</v>
      </c>
      <c r="AL710" s="170">
        <f>IFERROR(VLOOKUP(B710,[3]rptBudgetaryBudgetCrossOrganiza!$A$11516:$O$12569,13,FALSE),"0")</f>
        <v>0</v>
      </c>
      <c r="AM710" s="170"/>
      <c r="AN710" s="170"/>
      <c r="AO710" s="170"/>
      <c r="AP710" s="170"/>
      <c r="AQ710" s="170"/>
    </row>
    <row r="711" spans="2:43" x14ac:dyDescent="0.2">
      <c r="B711" s="141" t="s">
        <v>1041</v>
      </c>
      <c r="C711" s="148" t="str">
        <f t="shared" si="103"/>
        <v>45</v>
      </c>
      <c r="D711" s="148" t="str">
        <f t="shared" si="104"/>
        <v>40</v>
      </c>
      <c r="E711" s="148" t="str">
        <f t="shared" si="105"/>
        <v>000</v>
      </c>
      <c r="F711" s="141" t="str">
        <f t="shared" si="106"/>
        <v>7000.12</v>
      </c>
      <c r="G711" s="141" t="s">
        <v>1126</v>
      </c>
      <c r="H711" s="163">
        <v>0</v>
      </c>
      <c r="I711" s="163">
        <v>0</v>
      </c>
      <c r="J711" s="163"/>
      <c r="K711" s="163"/>
      <c r="L711" s="163"/>
      <c r="M711" s="163">
        <v>0</v>
      </c>
      <c r="N711" s="139">
        <v>0</v>
      </c>
      <c r="O711" s="139"/>
      <c r="Q711" s="174">
        <v>0</v>
      </c>
      <c r="R711" s="174">
        <v>0</v>
      </c>
      <c r="S711" s="174"/>
      <c r="T711" s="174"/>
      <c r="U711" s="174"/>
      <c r="V711" s="174">
        <v>0</v>
      </c>
      <c r="W711" s="140">
        <v>0</v>
      </c>
      <c r="X711" s="140"/>
      <c r="Z711" s="172"/>
      <c r="AA711" s="172"/>
      <c r="AB711" s="172"/>
      <c r="AC711" s="172"/>
      <c r="AD711" s="172"/>
      <c r="AE711" s="172"/>
      <c r="AF711" s="172"/>
      <c r="AG711" s="172"/>
      <c r="AI711" s="168"/>
      <c r="AJ711" s="168"/>
      <c r="AK711" s="170">
        <f t="shared" si="107"/>
        <v>0</v>
      </c>
      <c r="AL711" s="170">
        <f>IFERROR(VLOOKUP(B711,[3]rptBudgetaryBudgetCrossOrganiza!$A$11516:$O$12569,13,FALSE),"0")</f>
        <v>0</v>
      </c>
      <c r="AM711" s="170"/>
      <c r="AN711" s="170"/>
      <c r="AO711" s="170"/>
      <c r="AP711" s="170"/>
      <c r="AQ711" s="170"/>
    </row>
    <row r="712" spans="2:43" x14ac:dyDescent="0.2">
      <c r="B712" s="141" t="s">
        <v>1042</v>
      </c>
      <c r="C712" s="148" t="str">
        <f t="shared" si="103"/>
        <v>45</v>
      </c>
      <c r="D712" s="148" t="str">
        <f t="shared" si="104"/>
        <v>40</v>
      </c>
      <c r="E712" s="148" t="str">
        <f t="shared" si="105"/>
        <v>000</v>
      </c>
      <c r="F712" s="141" t="str">
        <f t="shared" si="106"/>
        <v>7000.99</v>
      </c>
      <c r="G712" s="141" t="s">
        <v>83</v>
      </c>
      <c r="H712" s="163">
        <v>0</v>
      </c>
      <c r="I712" s="163">
        <v>0</v>
      </c>
      <c r="J712" s="163"/>
      <c r="K712" s="163"/>
      <c r="L712" s="163"/>
      <c r="M712" s="163">
        <v>0</v>
      </c>
      <c r="N712" s="139">
        <v>0</v>
      </c>
      <c r="O712" s="139"/>
      <c r="Q712" s="174">
        <v>0</v>
      </c>
      <c r="R712" s="174">
        <v>0</v>
      </c>
      <c r="S712" s="174"/>
      <c r="T712" s="174"/>
      <c r="U712" s="174"/>
      <c r="V712" s="174">
        <v>0</v>
      </c>
      <c r="W712" s="140">
        <v>0</v>
      </c>
      <c r="X712" s="140"/>
      <c r="Z712" s="172"/>
      <c r="AA712" s="172"/>
      <c r="AB712" s="172"/>
      <c r="AC712" s="172"/>
      <c r="AD712" s="172"/>
      <c r="AE712" s="172"/>
      <c r="AF712" s="172"/>
      <c r="AG712" s="172"/>
      <c r="AI712" s="168"/>
      <c r="AJ712" s="168"/>
      <c r="AK712" s="170">
        <f t="shared" si="107"/>
        <v>0</v>
      </c>
      <c r="AL712" s="170">
        <f>IFERROR(VLOOKUP(B712,[3]rptBudgetaryBudgetCrossOrganiza!$A$11516:$O$12569,13,FALSE),"0")</f>
        <v>0</v>
      </c>
      <c r="AM712" s="170"/>
      <c r="AN712" s="170"/>
      <c r="AO712" s="170"/>
      <c r="AP712" s="170"/>
      <c r="AQ712" s="170"/>
    </row>
    <row r="713" spans="2:43" x14ac:dyDescent="0.2">
      <c r="B713" s="141" t="s">
        <v>1043</v>
      </c>
      <c r="C713" s="148" t="str">
        <f t="shared" si="103"/>
        <v>45</v>
      </c>
      <c r="D713" s="148" t="str">
        <f t="shared" si="104"/>
        <v>41</v>
      </c>
      <c r="E713" s="148" t="str">
        <f t="shared" si="105"/>
        <v>000</v>
      </c>
      <c r="F713" s="141" t="str">
        <f t="shared" si="106"/>
        <v>5000.01</v>
      </c>
      <c r="G713" s="141" t="s">
        <v>84</v>
      </c>
      <c r="H713" s="163">
        <v>0</v>
      </c>
      <c r="I713" s="163">
        <v>0</v>
      </c>
      <c r="J713" s="163"/>
      <c r="K713" s="163"/>
      <c r="L713" s="163"/>
      <c r="M713" s="163">
        <v>0</v>
      </c>
      <c r="N713" s="139">
        <v>0</v>
      </c>
      <c r="O713" s="139"/>
      <c r="Q713" s="174">
        <v>0</v>
      </c>
      <c r="R713" s="174">
        <v>0</v>
      </c>
      <c r="S713" s="174"/>
      <c r="T713" s="174"/>
      <c r="U713" s="174"/>
      <c r="V713" s="174">
        <v>0</v>
      </c>
      <c r="W713" s="140">
        <v>0</v>
      </c>
      <c r="X713" s="140"/>
      <c r="Z713" s="172"/>
      <c r="AA713" s="172"/>
      <c r="AB713" s="172"/>
      <c r="AC713" s="172"/>
      <c r="AD713" s="172"/>
      <c r="AE713" s="172"/>
      <c r="AF713" s="172"/>
      <c r="AG713" s="172"/>
      <c r="AI713" s="168"/>
      <c r="AJ713" s="168"/>
      <c r="AK713" s="170">
        <f t="shared" si="107"/>
        <v>0</v>
      </c>
      <c r="AL713" s="170">
        <f>IFERROR(VLOOKUP(B713,[3]rptBudgetaryBudgetCrossOrganiza!$A$11516:$O$12569,13,FALSE),"0")</f>
        <v>0</v>
      </c>
      <c r="AM713" s="170"/>
      <c r="AN713" s="170"/>
      <c r="AO713" s="170"/>
      <c r="AP713" s="170"/>
      <c r="AQ713" s="170"/>
    </row>
    <row r="714" spans="2:43" x14ac:dyDescent="0.2">
      <c r="B714" s="141" t="s">
        <v>1044</v>
      </c>
      <c r="C714" s="148" t="str">
        <f t="shared" si="103"/>
        <v>45</v>
      </c>
      <c r="D714" s="148" t="str">
        <f t="shared" si="104"/>
        <v>41</v>
      </c>
      <c r="E714" s="148" t="str">
        <f t="shared" si="105"/>
        <v>000</v>
      </c>
      <c r="F714" s="141" t="str">
        <f t="shared" si="106"/>
        <v>5000.02</v>
      </c>
      <c r="G714" s="141" t="s">
        <v>85</v>
      </c>
      <c r="H714" s="163">
        <v>0</v>
      </c>
      <c r="I714" s="163">
        <v>0</v>
      </c>
      <c r="J714" s="163"/>
      <c r="K714" s="163"/>
      <c r="L714" s="163"/>
      <c r="M714" s="163">
        <v>0</v>
      </c>
      <c r="N714" s="139">
        <v>0</v>
      </c>
      <c r="O714" s="139"/>
      <c r="Q714" s="174">
        <v>0</v>
      </c>
      <c r="R714" s="174">
        <v>0</v>
      </c>
      <c r="S714" s="174"/>
      <c r="T714" s="174"/>
      <c r="U714" s="174"/>
      <c r="V714" s="174">
        <v>0</v>
      </c>
      <c r="W714" s="140">
        <v>0</v>
      </c>
      <c r="X714" s="140"/>
      <c r="Z714" s="172"/>
      <c r="AA714" s="172"/>
      <c r="AB714" s="172"/>
      <c r="AC714" s="172"/>
      <c r="AD714" s="172"/>
      <c r="AE714" s="172"/>
      <c r="AF714" s="172"/>
      <c r="AG714" s="172"/>
      <c r="AI714" s="168"/>
      <c r="AJ714" s="168"/>
      <c r="AK714" s="170">
        <f t="shared" si="107"/>
        <v>0</v>
      </c>
      <c r="AL714" s="170">
        <f>IFERROR(VLOOKUP(B714,[3]rptBudgetaryBudgetCrossOrganiza!$A$11516:$O$12569,13,FALSE),"0")</f>
        <v>0</v>
      </c>
      <c r="AM714" s="170"/>
      <c r="AN714" s="170"/>
      <c r="AO714" s="170"/>
      <c r="AP714" s="170"/>
      <c r="AQ714" s="170"/>
    </row>
    <row r="715" spans="2:43" x14ac:dyDescent="0.2">
      <c r="B715" s="141" t="s">
        <v>1045</v>
      </c>
      <c r="C715" s="148" t="str">
        <f t="shared" si="103"/>
        <v>45</v>
      </c>
      <c r="D715" s="148" t="str">
        <f t="shared" si="104"/>
        <v>41</v>
      </c>
      <c r="E715" s="148" t="str">
        <f t="shared" si="105"/>
        <v>000</v>
      </c>
      <c r="F715" s="141" t="str">
        <f t="shared" si="106"/>
        <v>5000.03</v>
      </c>
      <c r="G715" s="141" t="s">
        <v>86</v>
      </c>
      <c r="H715" s="163">
        <v>0</v>
      </c>
      <c r="I715" s="163">
        <v>0</v>
      </c>
      <c r="J715" s="163"/>
      <c r="K715" s="163"/>
      <c r="L715" s="163"/>
      <c r="M715" s="163">
        <v>0</v>
      </c>
      <c r="N715" s="139">
        <v>0</v>
      </c>
      <c r="O715" s="139"/>
      <c r="Q715" s="174">
        <v>0</v>
      </c>
      <c r="R715" s="174">
        <v>0</v>
      </c>
      <c r="S715" s="174"/>
      <c r="T715" s="174"/>
      <c r="U715" s="174"/>
      <c r="V715" s="174">
        <v>0</v>
      </c>
      <c r="W715" s="140">
        <v>0</v>
      </c>
      <c r="X715" s="140"/>
      <c r="Z715" s="172"/>
      <c r="AA715" s="172"/>
      <c r="AB715" s="172"/>
      <c r="AC715" s="172"/>
      <c r="AD715" s="172"/>
      <c r="AE715" s="172"/>
      <c r="AF715" s="172"/>
      <c r="AG715" s="172"/>
      <c r="AI715" s="168"/>
      <c r="AJ715" s="168"/>
      <c r="AK715" s="170">
        <f t="shared" si="107"/>
        <v>0</v>
      </c>
      <c r="AL715" s="170">
        <f>IFERROR(VLOOKUP(B715,[3]rptBudgetaryBudgetCrossOrganiza!$A$11516:$O$12569,13,FALSE),"0")</f>
        <v>0</v>
      </c>
      <c r="AM715" s="170"/>
      <c r="AN715" s="170"/>
      <c r="AO715" s="170"/>
      <c r="AP715" s="170"/>
      <c r="AQ715" s="170"/>
    </row>
    <row r="716" spans="2:43" x14ac:dyDescent="0.2">
      <c r="B716" s="141" t="s">
        <v>1046</v>
      </c>
      <c r="C716" s="148" t="str">
        <f t="shared" si="103"/>
        <v>45</v>
      </c>
      <c r="D716" s="148" t="str">
        <f t="shared" si="104"/>
        <v>41</v>
      </c>
      <c r="E716" s="148" t="str">
        <f t="shared" si="105"/>
        <v>000</v>
      </c>
      <c r="F716" s="141" t="str">
        <f t="shared" si="106"/>
        <v>5000.04</v>
      </c>
      <c r="G716" s="141" t="s">
        <v>87</v>
      </c>
      <c r="H716" s="163">
        <v>0</v>
      </c>
      <c r="I716" s="163">
        <v>0</v>
      </c>
      <c r="J716" s="163"/>
      <c r="K716" s="163"/>
      <c r="L716" s="163"/>
      <c r="M716" s="163">
        <v>0</v>
      </c>
      <c r="N716" s="139">
        <v>0</v>
      </c>
      <c r="O716" s="139"/>
      <c r="Q716" s="174">
        <v>0</v>
      </c>
      <c r="R716" s="174">
        <v>0</v>
      </c>
      <c r="S716" s="174"/>
      <c r="T716" s="174"/>
      <c r="U716" s="174"/>
      <c r="V716" s="174">
        <v>0</v>
      </c>
      <c r="W716" s="140">
        <v>0</v>
      </c>
      <c r="X716" s="140"/>
      <c r="Z716" s="172"/>
      <c r="AA716" s="172"/>
      <c r="AB716" s="172"/>
      <c r="AC716" s="172"/>
      <c r="AD716" s="172"/>
      <c r="AE716" s="172"/>
      <c r="AF716" s="172"/>
      <c r="AG716" s="172"/>
      <c r="AI716" s="168"/>
      <c r="AJ716" s="168"/>
      <c r="AK716" s="170">
        <f t="shared" si="107"/>
        <v>0</v>
      </c>
      <c r="AL716" s="170">
        <f>IFERROR(VLOOKUP(B716,[3]rptBudgetaryBudgetCrossOrganiza!$A$11516:$O$12569,13,FALSE),"0")</f>
        <v>0</v>
      </c>
      <c r="AM716" s="170"/>
      <c r="AN716" s="170"/>
      <c r="AO716" s="170"/>
      <c r="AP716" s="170"/>
      <c r="AQ716" s="170"/>
    </row>
    <row r="717" spans="2:43" x14ac:dyDescent="0.2">
      <c r="B717" s="141" t="s">
        <v>1047</v>
      </c>
      <c r="C717" s="148" t="str">
        <f t="shared" si="103"/>
        <v>45</v>
      </c>
      <c r="D717" s="148" t="str">
        <f t="shared" si="104"/>
        <v>41</v>
      </c>
      <c r="E717" s="148" t="str">
        <f t="shared" si="105"/>
        <v>000</v>
      </c>
      <c r="F717" s="141" t="str">
        <f t="shared" si="106"/>
        <v>5000.06</v>
      </c>
      <c r="G717" s="141" t="s">
        <v>89</v>
      </c>
      <c r="H717" s="163">
        <v>0</v>
      </c>
      <c r="I717" s="163">
        <v>0</v>
      </c>
      <c r="J717" s="163"/>
      <c r="K717" s="163"/>
      <c r="L717" s="163"/>
      <c r="M717" s="163">
        <v>0</v>
      </c>
      <c r="N717" s="139">
        <v>0</v>
      </c>
      <c r="O717" s="139"/>
      <c r="Q717" s="174">
        <v>0</v>
      </c>
      <c r="R717" s="174">
        <v>0</v>
      </c>
      <c r="S717" s="174"/>
      <c r="T717" s="174"/>
      <c r="U717" s="174"/>
      <c r="V717" s="174">
        <v>0</v>
      </c>
      <c r="W717" s="140">
        <v>0</v>
      </c>
      <c r="X717" s="140"/>
      <c r="Z717" s="172"/>
      <c r="AA717" s="172"/>
      <c r="AB717" s="172"/>
      <c r="AC717" s="172"/>
      <c r="AD717" s="172"/>
      <c r="AE717" s="172"/>
      <c r="AF717" s="172"/>
      <c r="AG717" s="172"/>
      <c r="AI717" s="168"/>
      <c r="AJ717" s="168"/>
      <c r="AK717" s="170">
        <f t="shared" si="107"/>
        <v>0</v>
      </c>
      <c r="AL717" s="170">
        <f>IFERROR(VLOOKUP(B717,[3]rptBudgetaryBudgetCrossOrganiza!$A$11516:$O$12569,13,FALSE),"0")</f>
        <v>0</v>
      </c>
      <c r="AM717" s="170"/>
      <c r="AN717" s="170"/>
      <c r="AO717" s="170"/>
      <c r="AP717" s="170"/>
      <c r="AQ717" s="170"/>
    </row>
    <row r="718" spans="2:43" x14ac:dyDescent="0.2">
      <c r="B718" s="141" t="s">
        <v>1048</v>
      </c>
      <c r="C718" s="148" t="str">
        <f t="shared" si="103"/>
        <v>45</v>
      </c>
      <c r="D718" s="148" t="str">
        <f t="shared" si="104"/>
        <v>41</v>
      </c>
      <c r="E718" s="148" t="str">
        <f t="shared" si="105"/>
        <v>000</v>
      </c>
      <c r="F718" s="141" t="str">
        <f t="shared" si="106"/>
        <v>5000.07</v>
      </c>
      <c r="G718" s="141" t="s">
        <v>90</v>
      </c>
      <c r="H718" s="163">
        <v>0</v>
      </c>
      <c r="I718" s="163">
        <v>0</v>
      </c>
      <c r="J718" s="163"/>
      <c r="K718" s="163"/>
      <c r="L718" s="163"/>
      <c r="M718" s="163">
        <v>0</v>
      </c>
      <c r="N718" s="139">
        <v>0</v>
      </c>
      <c r="O718" s="139"/>
      <c r="Q718" s="174">
        <v>0</v>
      </c>
      <c r="R718" s="174">
        <v>0</v>
      </c>
      <c r="S718" s="174"/>
      <c r="T718" s="174"/>
      <c r="U718" s="174"/>
      <c r="V718" s="174">
        <v>0</v>
      </c>
      <c r="W718" s="140">
        <v>0</v>
      </c>
      <c r="X718" s="140"/>
      <c r="Z718" s="172"/>
      <c r="AA718" s="172"/>
      <c r="AB718" s="172"/>
      <c r="AC718" s="172"/>
      <c r="AD718" s="172"/>
      <c r="AE718" s="172"/>
      <c r="AF718" s="172"/>
      <c r="AG718" s="172"/>
      <c r="AI718" s="168"/>
      <c r="AJ718" s="168"/>
      <c r="AK718" s="170">
        <f t="shared" si="107"/>
        <v>0</v>
      </c>
      <c r="AL718" s="170">
        <f>IFERROR(VLOOKUP(B718,[3]rptBudgetaryBudgetCrossOrganiza!$A$11516:$O$12569,13,FALSE),"0")</f>
        <v>0</v>
      </c>
      <c r="AM718" s="170"/>
      <c r="AN718" s="170"/>
      <c r="AO718" s="170"/>
      <c r="AP718" s="170"/>
      <c r="AQ718" s="170"/>
    </row>
    <row r="719" spans="2:43" x14ac:dyDescent="0.2">
      <c r="B719" s="141" t="s">
        <v>1049</v>
      </c>
      <c r="C719" s="148" t="str">
        <f t="shared" si="103"/>
        <v>45</v>
      </c>
      <c r="D719" s="148" t="str">
        <f t="shared" si="104"/>
        <v>41</v>
      </c>
      <c r="E719" s="148" t="str">
        <f t="shared" si="105"/>
        <v>000</v>
      </c>
      <c r="F719" s="141" t="str">
        <f t="shared" si="106"/>
        <v>5000.08</v>
      </c>
      <c r="G719" s="141" t="s">
        <v>91</v>
      </c>
      <c r="H719" s="163">
        <v>0</v>
      </c>
      <c r="I719" s="163">
        <v>0</v>
      </c>
      <c r="J719" s="163"/>
      <c r="K719" s="163"/>
      <c r="L719" s="163"/>
      <c r="M719" s="163">
        <v>0</v>
      </c>
      <c r="N719" s="139">
        <v>0</v>
      </c>
      <c r="O719" s="139"/>
      <c r="Q719" s="174">
        <v>0</v>
      </c>
      <c r="R719" s="174">
        <v>0</v>
      </c>
      <c r="S719" s="174"/>
      <c r="T719" s="174"/>
      <c r="U719" s="174"/>
      <c r="V719" s="174">
        <v>0</v>
      </c>
      <c r="W719" s="140">
        <v>0</v>
      </c>
      <c r="X719" s="140"/>
      <c r="Z719" s="172"/>
      <c r="AA719" s="172"/>
      <c r="AB719" s="172"/>
      <c r="AC719" s="172"/>
      <c r="AD719" s="172"/>
      <c r="AE719" s="172"/>
      <c r="AF719" s="172"/>
      <c r="AG719" s="172"/>
      <c r="AI719" s="168"/>
      <c r="AJ719" s="168"/>
      <c r="AK719" s="170">
        <f t="shared" si="107"/>
        <v>0</v>
      </c>
      <c r="AL719" s="170">
        <f>IFERROR(VLOOKUP(B719,[3]rptBudgetaryBudgetCrossOrganiza!$A$11516:$O$12569,13,FALSE),"0")</f>
        <v>0</v>
      </c>
      <c r="AM719" s="170"/>
      <c r="AN719" s="170"/>
      <c r="AO719" s="170"/>
      <c r="AP719" s="170"/>
      <c r="AQ719" s="170"/>
    </row>
    <row r="720" spans="2:43" x14ac:dyDescent="0.2">
      <c r="B720" s="141" t="s">
        <v>1050</v>
      </c>
      <c r="C720" s="148" t="str">
        <f t="shared" si="103"/>
        <v>45</v>
      </c>
      <c r="D720" s="148" t="str">
        <f t="shared" si="104"/>
        <v>41</v>
      </c>
      <c r="E720" s="148" t="str">
        <f t="shared" si="105"/>
        <v>000</v>
      </c>
      <c r="F720" s="141" t="str">
        <f t="shared" si="106"/>
        <v>5000.11</v>
      </c>
      <c r="G720" s="141" t="s">
        <v>94</v>
      </c>
      <c r="H720" s="163">
        <v>0</v>
      </c>
      <c r="I720" s="163">
        <v>0</v>
      </c>
      <c r="J720" s="163"/>
      <c r="K720" s="163"/>
      <c r="L720" s="163"/>
      <c r="M720" s="163">
        <v>0</v>
      </c>
      <c r="N720" s="139">
        <v>0</v>
      </c>
      <c r="O720" s="139"/>
      <c r="Q720" s="174">
        <v>0</v>
      </c>
      <c r="R720" s="174">
        <v>0</v>
      </c>
      <c r="S720" s="174"/>
      <c r="T720" s="174"/>
      <c r="U720" s="174"/>
      <c r="V720" s="174">
        <v>0</v>
      </c>
      <c r="W720" s="140">
        <v>0</v>
      </c>
      <c r="X720" s="140"/>
      <c r="Z720" s="172"/>
      <c r="AA720" s="172"/>
      <c r="AB720" s="172"/>
      <c r="AC720" s="172"/>
      <c r="AD720" s="172"/>
      <c r="AE720" s="172"/>
      <c r="AF720" s="172"/>
      <c r="AG720" s="172"/>
      <c r="AI720" s="168"/>
      <c r="AJ720" s="168"/>
      <c r="AK720" s="170">
        <f t="shared" si="107"/>
        <v>0</v>
      </c>
      <c r="AL720" s="170">
        <f>IFERROR(VLOOKUP(B720,[3]rptBudgetaryBudgetCrossOrganiza!$A$11516:$O$12569,13,FALSE),"0")</f>
        <v>0</v>
      </c>
      <c r="AM720" s="170"/>
      <c r="AN720" s="170"/>
      <c r="AO720" s="170"/>
      <c r="AP720" s="170"/>
      <c r="AQ720" s="170"/>
    </row>
    <row r="721" spans="2:43" x14ac:dyDescent="0.2">
      <c r="B721" s="141" t="s">
        <v>1051</v>
      </c>
      <c r="C721" s="148" t="str">
        <f t="shared" si="103"/>
        <v>45</v>
      </c>
      <c r="D721" s="148" t="str">
        <f t="shared" si="104"/>
        <v>41</v>
      </c>
      <c r="E721" s="148" t="str">
        <f t="shared" si="105"/>
        <v>000</v>
      </c>
      <c r="F721" s="141" t="str">
        <f t="shared" si="106"/>
        <v>5000.99</v>
      </c>
      <c r="G721" s="141" t="s">
        <v>96</v>
      </c>
      <c r="H721" s="163">
        <v>0</v>
      </c>
      <c r="I721" s="163">
        <v>0</v>
      </c>
      <c r="J721" s="163"/>
      <c r="K721" s="163"/>
      <c r="L721" s="163"/>
      <c r="M721" s="163">
        <v>0</v>
      </c>
      <c r="N721" s="139">
        <v>0</v>
      </c>
      <c r="O721" s="139"/>
      <c r="Q721" s="174">
        <v>0</v>
      </c>
      <c r="R721" s="174">
        <v>0</v>
      </c>
      <c r="S721" s="174"/>
      <c r="T721" s="174"/>
      <c r="U721" s="174"/>
      <c r="V721" s="174">
        <v>0</v>
      </c>
      <c r="W721" s="140">
        <v>0</v>
      </c>
      <c r="X721" s="140"/>
      <c r="Z721" s="172"/>
      <c r="AA721" s="172"/>
      <c r="AB721" s="172"/>
      <c r="AC721" s="172"/>
      <c r="AD721" s="172"/>
      <c r="AE721" s="172"/>
      <c r="AF721" s="172"/>
      <c r="AG721" s="172"/>
      <c r="AI721" s="168"/>
      <c r="AJ721" s="168"/>
      <c r="AK721" s="170">
        <f t="shared" si="107"/>
        <v>0</v>
      </c>
      <c r="AL721" s="170">
        <f>IFERROR(VLOOKUP(B721,[3]rptBudgetaryBudgetCrossOrganiza!$A$11516:$O$12569,13,FALSE),"0")</f>
        <v>0</v>
      </c>
      <c r="AM721" s="170"/>
      <c r="AN721" s="170"/>
      <c r="AO721" s="170"/>
      <c r="AP721" s="170"/>
      <c r="AQ721" s="170"/>
    </row>
    <row r="722" spans="2:43" x14ac:dyDescent="0.2">
      <c r="B722" s="141" t="s">
        <v>1052</v>
      </c>
      <c r="C722" s="148" t="str">
        <f t="shared" si="103"/>
        <v>45</v>
      </c>
      <c r="D722" s="148" t="str">
        <f t="shared" si="104"/>
        <v>41</v>
      </c>
      <c r="E722" s="148" t="str">
        <f t="shared" si="105"/>
        <v>000</v>
      </c>
      <c r="F722" s="141" t="str">
        <f t="shared" si="106"/>
        <v>5100.00</v>
      </c>
      <c r="G722" s="141" t="s">
        <v>97</v>
      </c>
      <c r="H722" s="163">
        <v>0</v>
      </c>
      <c r="I722" s="163">
        <v>0</v>
      </c>
      <c r="J722" s="163"/>
      <c r="K722" s="163"/>
      <c r="L722" s="163"/>
      <c r="M722" s="163">
        <v>0</v>
      </c>
      <c r="N722" s="139">
        <v>0</v>
      </c>
      <c r="O722" s="139"/>
      <c r="Q722" s="174">
        <v>0</v>
      </c>
      <c r="R722" s="174">
        <v>0</v>
      </c>
      <c r="S722" s="174"/>
      <c r="T722" s="174"/>
      <c r="U722" s="174"/>
      <c r="V722" s="174">
        <v>0</v>
      </c>
      <c r="W722" s="140">
        <v>0</v>
      </c>
      <c r="X722" s="140"/>
      <c r="Z722" s="172"/>
      <c r="AA722" s="172"/>
      <c r="AB722" s="172"/>
      <c r="AC722" s="172"/>
      <c r="AD722" s="172"/>
      <c r="AE722" s="172"/>
      <c r="AF722" s="172"/>
      <c r="AG722" s="172"/>
      <c r="AI722" s="168"/>
      <c r="AJ722" s="168"/>
      <c r="AK722" s="170">
        <f t="shared" si="107"/>
        <v>0</v>
      </c>
      <c r="AL722" s="170">
        <f>IFERROR(VLOOKUP(B722,[3]rptBudgetaryBudgetCrossOrganiza!$A$11516:$O$12569,13,FALSE),"0")</f>
        <v>0</v>
      </c>
      <c r="AM722" s="170"/>
      <c r="AN722" s="170"/>
      <c r="AO722" s="170"/>
      <c r="AP722" s="170"/>
      <c r="AQ722" s="170"/>
    </row>
    <row r="723" spans="2:43" x14ac:dyDescent="0.2">
      <c r="B723" s="141" t="s">
        <v>1053</v>
      </c>
      <c r="C723" s="148" t="str">
        <f t="shared" si="103"/>
        <v>45</v>
      </c>
      <c r="D723" s="148" t="str">
        <f t="shared" si="104"/>
        <v>41</v>
      </c>
      <c r="E723" s="148" t="str">
        <f t="shared" si="105"/>
        <v>000</v>
      </c>
      <c r="F723" s="141" t="str">
        <f t="shared" si="106"/>
        <v>5100.01</v>
      </c>
      <c r="G723" s="141" t="s">
        <v>98</v>
      </c>
      <c r="H723" s="163">
        <v>0</v>
      </c>
      <c r="I723" s="163">
        <v>0</v>
      </c>
      <c r="J723" s="163"/>
      <c r="K723" s="163"/>
      <c r="L723" s="163"/>
      <c r="M723" s="163">
        <v>0</v>
      </c>
      <c r="N723" s="139">
        <v>0</v>
      </c>
      <c r="O723" s="139"/>
      <c r="Q723" s="174">
        <v>0</v>
      </c>
      <c r="R723" s="174">
        <v>0</v>
      </c>
      <c r="S723" s="174"/>
      <c r="T723" s="174"/>
      <c r="U723" s="174"/>
      <c r="V723" s="174">
        <v>0</v>
      </c>
      <c r="W723" s="140">
        <v>0</v>
      </c>
      <c r="X723" s="140"/>
      <c r="Z723" s="172"/>
      <c r="AA723" s="172"/>
      <c r="AB723" s="172"/>
      <c r="AC723" s="172"/>
      <c r="AD723" s="172"/>
      <c r="AE723" s="172"/>
      <c r="AF723" s="172"/>
      <c r="AG723" s="172"/>
      <c r="AI723" s="168"/>
      <c r="AJ723" s="168"/>
      <c r="AK723" s="170">
        <f t="shared" si="107"/>
        <v>0</v>
      </c>
      <c r="AL723" s="170">
        <f>IFERROR(VLOOKUP(B723,[3]rptBudgetaryBudgetCrossOrganiza!$A$11516:$O$12569,13,FALSE),"0")</f>
        <v>0</v>
      </c>
      <c r="AM723" s="170"/>
      <c r="AN723" s="170"/>
      <c r="AO723" s="170"/>
      <c r="AP723" s="170"/>
      <c r="AQ723" s="170"/>
    </row>
    <row r="724" spans="2:43" x14ac:dyDescent="0.2">
      <c r="B724" s="141" t="s">
        <v>1054</v>
      </c>
      <c r="C724" s="148" t="str">
        <f t="shared" si="103"/>
        <v>45</v>
      </c>
      <c r="D724" s="148" t="str">
        <f t="shared" si="104"/>
        <v>41</v>
      </c>
      <c r="E724" s="148" t="str">
        <f t="shared" si="105"/>
        <v>000</v>
      </c>
      <c r="F724" s="141" t="str">
        <f t="shared" si="106"/>
        <v>5100.02</v>
      </c>
      <c r="G724" s="141" t="s">
        <v>99</v>
      </c>
      <c r="H724" s="163">
        <v>0</v>
      </c>
      <c r="I724" s="163">
        <v>0</v>
      </c>
      <c r="J724" s="163"/>
      <c r="K724" s="163"/>
      <c r="L724" s="163"/>
      <c r="M724" s="163">
        <v>0</v>
      </c>
      <c r="N724" s="139">
        <v>0</v>
      </c>
      <c r="O724" s="139"/>
      <c r="Q724" s="174">
        <v>0</v>
      </c>
      <c r="R724" s="174">
        <v>0</v>
      </c>
      <c r="S724" s="174"/>
      <c r="T724" s="174"/>
      <c r="U724" s="174"/>
      <c r="V724" s="174">
        <v>0</v>
      </c>
      <c r="W724" s="140">
        <v>0</v>
      </c>
      <c r="X724" s="140"/>
      <c r="Z724" s="172"/>
      <c r="AA724" s="172"/>
      <c r="AB724" s="172"/>
      <c r="AC724" s="172"/>
      <c r="AD724" s="172"/>
      <c r="AE724" s="172"/>
      <c r="AF724" s="172"/>
      <c r="AG724" s="172"/>
      <c r="AI724" s="168"/>
      <c r="AJ724" s="168"/>
      <c r="AK724" s="170">
        <f t="shared" si="107"/>
        <v>0</v>
      </c>
      <c r="AL724" s="170">
        <f>IFERROR(VLOOKUP(B724,[3]rptBudgetaryBudgetCrossOrganiza!$A$11516:$O$12569,13,FALSE),"0")</f>
        <v>0</v>
      </c>
      <c r="AM724" s="170"/>
      <c r="AN724" s="170"/>
      <c r="AO724" s="170"/>
      <c r="AP724" s="170"/>
      <c r="AQ724" s="170"/>
    </row>
    <row r="725" spans="2:43" x14ac:dyDescent="0.2">
      <c r="B725" s="141" t="s">
        <v>1055</v>
      </c>
      <c r="C725" s="148" t="str">
        <f t="shared" si="103"/>
        <v>45</v>
      </c>
      <c r="D725" s="148" t="str">
        <f t="shared" si="104"/>
        <v>41</v>
      </c>
      <c r="E725" s="148" t="str">
        <f t="shared" si="105"/>
        <v>000</v>
      </c>
      <c r="F725" s="141" t="str">
        <f t="shared" si="106"/>
        <v>5100.03</v>
      </c>
      <c r="G725" s="141" t="s">
        <v>100</v>
      </c>
      <c r="H725" s="163">
        <v>0</v>
      </c>
      <c r="I725" s="163">
        <v>0</v>
      </c>
      <c r="J725" s="163"/>
      <c r="K725" s="163"/>
      <c r="L725" s="163"/>
      <c r="M725" s="163">
        <v>0</v>
      </c>
      <c r="N725" s="139">
        <v>0</v>
      </c>
      <c r="O725" s="139"/>
      <c r="Q725" s="174">
        <v>0</v>
      </c>
      <c r="R725" s="174">
        <v>0</v>
      </c>
      <c r="S725" s="174"/>
      <c r="T725" s="174"/>
      <c r="U725" s="174"/>
      <c r="V725" s="174">
        <v>0</v>
      </c>
      <c r="W725" s="140">
        <v>0</v>
      </c>
      <c r="X725" s="140"/>
      <c r="Z725" s="172"/>
      <c r="AA725" s="172"/>
      <c r="AB725" s="172"/>
      <c r="AC725" s="172"/>
      <c r="AD725" s="172"/>
      <c r="AE725" s="172"/>
      <c r="AF725" s="172"/>
      <c r="AG725" s="172"/>
      <c r="AI725" s="168"/>
      <c r="AJ725" s="168"/>
      <c r="AK725" s="170">
        <f t="shared" si="107"/>
        <v>0</v>
      </c>
      <c r="AL725" s="170">
        <f>IFERROR(VLOOKUP(B725,[3]rptBudgetaryBudgetCrossOrganiza!$A$11516:$O$12569,13,FALSE),"0")</f>
        <v>0</v>
      </c>
      <c r="AM725" s="170"/>
      <c r="AN725" s="170"/>
      <c r="AO725" s="170"/>
      <c r="AP725" s="170"/>
      <c r="AQ725" s="170"/>
    </row>
    <row r="726" spans="2:43" x14ac:dyDescent="0.2">
      <c r="B726" s="141" t="s">
        <v>1056</v>
      </c>
      <c r="C726" s="148" t="str">
        <f t="shared" si="103"/>
        <v>45</v>
      </c>
      <c r="D726" s="148" t="str">
        <f t="shared" si="104"/>
        <v>41</v>
      </c>
      <c r="E726" s="148" t="str">
        <f t="shared" si="105"/>
        <v>000</v>
      </c>
      <c r="F726" s="141" t="str">
        <f t="shared" si="106"/>
        <v>5100.04</v>
      </c>
      <c r="G726" s="141" t="s">
        <v>101</v>
      </c>
      <c r="H726" s="163">
        <v>0</v>
      </c>
      <c r="I726" s="163">
        <v>0</v>
      </c>
      <c r="J726" s="163"/>
      <c r="K726" s="163"/>
      <c r="L726" s="163"/>
      <c r="M726" s="163">
        <v>0</v>
      </c>
      <c r="N726" s="139">
        <v>0</v>
      </c>
      <c r="O726" s="139"/>
      <c r="Q726" s="174">
        <v>0</v>
      </c>
      <c r="R726" s="174">
        <v>0</v>
      </c>
      <c r="S726" s="174"/>
      <c r="T726" s="174"/>
      <c r="U726" s="174"/>
      <c r="V726" s="174">
        <v>0</v>
      </c>
      <c r="W726" s="140">
        <v>0</v>
      </c>
      <c r="X726" s="140"/>
      <c r="Z726" s="172"/>
      <c r="AA726" s="172"/>
      <c r="AB726" s="172"/>
      <c r="AC726" s="172"/>
      <c r="AD726" s="172"/>
      <c r="AE726" s="172"/>
      <c r="AF726" s="172"/>
      <c r="AG726" s="172"/>
      <c r="AI726" s="168"/>
      <c r="AJ726" s="168"/>
      <c r="AK726" s="170">
        <f t="shared" si="107"/>
        <v>0</v>
      </c>
      <c r="AL726" s="170">
        <f>IFERROR(VLOOKUP(B726,[3]rptBudgetaryBudgetCrossOrganiza!$A$11516:$O$12569,13,FALSE),"0")</f>
        <v>0</v>
      </c>
      <c r="AM726" s="170"/>
      <c r="AN726" s="170"/>
      <c r="AO726" s="170"/>
      <c r="AP726" s="170"/>
      <c r="AQ726" s="170"/>
    </row>
    <row r="727" spans="2:43" x14ac:dyDescent="0.2">
      <c r="B727" s="141" t="s">
        <v>1057</v>
      </c>
      <c r="C727" s="148" t="str">
        <f t="shared" si="103"/>
        <v>45</v>
      </c>
      <c r="D727" s="148" t="str">
        <f t="shared" si="104"/>
        <v>41</v>
      </c>
      <c r="E727" s="148" t="str">
        <f t="shared" si="105"/>
        <v>000</v>
      </c>
      <c r="F727" s="141" t="str">
        <f t="shared" si="106"/>
        <v>5100.05</v>
      </c>
      <c r="G727" s="141" t="s">
        <v>102</v>
      </c>
      <c r="H727" s="163">
        <v>0</v>
      </c>
      <c r="I727" s="163">
        <v>0</v>
      </c>
      <c r="J727" s="163"/>
      <c r="K727" s="163"/>
      <c r="L727" s="163"/>
      <c r="M727" s="163">
        <v>0</v>
      </c>
      <c r="N727" s="139">
        <v>0</v>
      </c>
      <c r="O727" s="139"/>
      <c r="Q727" s="174">
        <v>0</v>
      </c>
      <c r="R727" s="174">
        <v>0</v>
      </c>
      <c r="S727" s="174"/>
      <c r="T727" s="174"/>
      <c r="U727" s="174"/>
      <c r="V727" s="174">
        <v>0</v>
      </c>
      <c r="W727" s="140">
        <v>0</v>
      </c>
      <c r="X727" s="140"/>
      <c r="Z727" s="172"/>
      <c r="AA727" s="172"/>
      <c r="AB727" s="172"/>
      <c r="AC727" s="172"/>
      <c r="AD727" s="172"/>
      <c r="AE727" s="172"/>
      <c r="AF727" s="172"/>
      <c r="AG727" s="172"/>
      <c r="AI727" s="168"/>
      <c r="AJ727" s="168"/>
      <c r="AK727" s="170">
        <f t="shared" si="107"/>
        <v>0</v>
      </c>
      <c r="AL727" s="170">
        <f>IFERROR(VLOOKUP(B727,[3]rptBudgetaryBudgetCrossOrganiza!$A$11516:$O$12569,13,FALSE),"0")</f>
        <v>0</v>
      </c>
      <c r="AM727" s="170"/>
      <c r="AN727" s="170"/>
      <c r="AO727" s="170"/>
      <c r="AP727" s="170"/>
      <c r="AQ727" s="170"/>
    </row>
    <row r="728" spans="2:43" x14ac:dyDescent="0.2">
      <c r="B728" s="141" t="s">
        <v>1058</v>
      </c>
      <c r="C728" s="148" t="str">
        <f t="shared" si="103"/>
        <v>45</v>
      </c>
      <c r="D728" s="148" t="str">
        <f t="shared" si="104"/>
        <v>41</v>
      </c>
      <c r="E728" s="148" t="str">
        <f t="shared" si="105"/>
        <v>000</v>
      </c>
      <c r="F728" s="141" t="str">
        <f t="shared" si="106"/>
        <v>5100.06</v>
      </c>
      <c r="G728" s="141" t="s">
        <v>103</v>
      </c>
      <c r="H728" s="163">
        <v>0</v>
      </c>
      <c r="I728" s="163">
        <v>0</v>
      </c>
      <c r="J728" s="163"/>
      <c r="K728" s="163"/>
      <c r="L728" s="163"/>
      <c r="M728" s="163">
        <v>0</v>
      </c>
      <c r="N728" s="139">
        <v>0</v>
      </c>
      <c r="O728" s="139"/>
      <c r="Q728" s="174">
        <v>0</v>
      </c>
      <c r="R728" s="174">
        <v>0</v>
      </c>
      <c r="S728" s="174"/>
      <c r="T728" s="174"/>
      <c r="U728" s="174"/>
      <c r="V728" s="174">
        <v>0</v>
      </c>
      <c r="W728" s="140">
        <v>0</v>
      </c>
      <c r="X728" s="140"/>
      <c r="Z728" s="172"/>
      <c r="AA728" s="172"/>
      <c r="AB728" s="172"/>
      <c r="AC728" s="172"/>
      <c r="AD728" s="172"/>
      <c r="AE728" s="172"/>
      <c r="AF728" s="172"/>
      <c r="AG728" s="172"/>
      <c r="AI728" s="168"/>
      <c r="AJ728" s="168"/>
      <c r="AK728" s="170">
        <f t="shared" si="107"/>
        <v>0</v>
      </c>
      <c r="AL728" s="170">
        <f>IFERROR(VLOOKUP(B728,[3]rptBudgetaryBudgetCrossOrganiza!$A$11516:$O$12569,13,FALSE),"0")</f>
        <v>0</v>
      </c>
      <c r="AM728" s="170"/>
      <c r="AN728" s="170"/>
      <c r="AO728" s="170"/>
      <c r="AP728" s="170"/>
      <c r="AQ728" s="170"/>
    </row>
    <row r="729" spans="2:43" x14ac:dyDescent="0.2">
      <c r="B729" s="141" t="s">
        <v>1059</v>
      </c>
      <c r="C729" s="148" t="str">
        <f t="shared" si="103"/>
        <v>45</v>
      </c>
      <c r="D729" s="148" t="str">
        <f t="shared" si="104"/>
        <v>41</v>
      </c>
      <c r="E729" s="148" t="str">
        <f t="shared" si="105"/>
        <v>000</v>
      </c>
      <c r="F729" s="141" t="str">
        <f t="shared" si="106"/>
        <v>5100.07</v>
      </c>
      <c r="G729" s="141" t="s">
        <v>104</v>
      </c>
      <c r="H729" s="163">
        <v>0</v>
      </c>
      <c r="I729" s="163">
        <v>0</v>
      </c>
      <c r="J729" s="163"/>
      <c r="K729" s="163"/>
      <c r="L729" s="163"/>
      <c r="M729" s="163">
        <v>0</v>
      </c>
      <c r="N729" s="139">
        <v>0</v>
      </c>
      <c r="O729" s="139"/>
      <c r="Q729" s="174">
        <v>0</v>
      </c>
      <c r="R729" s="174">
        <v>0</v>
      </c>
      <c r="S729" s="174"/>
      <c r="T729" s="174"/>
      <c r="U729" s="174"/>
      <c r="V729" s="174">
        <v>0</v>
      </c>
      <c r="W729" s="140">
        <v>0</v>
      </c>
      <c r="X729" s="140"/>
      <c r="Z729" s="172"/>
      <c r="AA729" s="172"/>
      <c r="AB729" s="172"/>
      <c r="AC729" s="172"/>
      <c r="AD729" s="172"/>
      <c r="AE729" s="172"/>
      <c r="AF729" s="172"/>
      <c r="AG729" s="172"/>
      <c r="AI729" s="168"/>
      <c r="AJ729" s="168"/>
      <c r="AK729" s="170">
        <f t="shared" si="107"/>
        <v>0</v>
      </c>
      <c r="AL729" s="170">
        <f>IFERROR(VLOOKUP(B729,[3]rptBudgetaryBudgetCrossOrganiza!$A$11516:$O$12569,13,FALSE),"0")</f>
        <v>0</v>
      </c>
      <c r="AM729" s="170"/>
      <c r="AN729" s="170"/>
      <c r="AO729" s="170"/>
      <c r="AP729" s="170"/>
      <c r="AQ729" s="170"/>
    </row>
    <row r="730" spans="2:43" x14ac:dyDescent="0.2">
      <c r="B730" s="141" t="s">
        <v>1060</v>
      </c>
      <c r="C730" s="148" t="str">
        <f t="shared" si="103"/>
        <v>45</v>
      </c>
      <c r="D730" s="148" t="str">
        <f t="shared" si="104"/>
        <v>41</v>
      </c>
      <c r="E730" s="148" t="str">
        <f t="shared" si="105"/>
        <v>000</v>
      </c>
      <c r="F730" s="141" t="str">
        <f t="shared" si="106"/>
        <v>5100.08</v>
      </c>
      <c r="G730" s="141" t="s">
        <v>105</v>
      </c>
      <c r="H730" s="163">
        <v>0</v>
      </c>
      <c r="I730" s="163">
        <v>0</v>
      </c>
      <c r="J730" s="163"/>
      <c r="K730" s="163"/>
      <c r="L730" s="163"/>
      <c r="M730" s="163">
        <v>0</v>
      </c>
      <c r="N730" s="139">
        <v>0</v>
      </c>
      <c r="O730" s="139"/>
      <c r="Q730" s="174">
        <v>0</v>
      </c>
      <c r="R730" s="174">
        <v>0</v>
      </c>
      <c r="S730" s="174"/>
      <c r="T730" s="174"/>
      <c r="U730" s="174"/>
      <c r="V730" s="174">
        <v>0</v>
      </c>
      <c r="W730" s="140">
        <v>0</v>
      </c>
      <c r="X730" s="140"/>
      <c r="Z730" s="172"/>
      <c r="AA730" s="172"/>
      <c r="AB730" s="172"/>
      <c r="AC730" s="172"/>
      <c r="AD730" s="172"/>
      <c r="AE730" s="172"/>
      <c r="AF730" s="172"/>
      <c r="AG730" s="172"/>
      <c r="AI730" s="168"/>
      <c r="AJ730" s="168"/>
      <c r="AK730" s="170">
        <f t="shared" si="107"/>
        <v>0</v>
      </c>
      <c r="AL730" s="170">
        <f>IFERROR(VLOOKUP(B730,[3]rptBudgetaryBudgetCrossOrganiza!$A$11516:$O$12569,13,FALSE),"0")</f>
        <v>0</v>
      </c>
      <c r="AM730" s="170"/>
      <c r="AN730" s="170"/>
      <c r="AO730" s="170"/>
      <c r="AP730" s="170"/>
      <c r="AQ730" s="170"/>
    </row>
    <row r="731" spans="2:43" x14ac:dyDescent="0.2">
      <c r="B731" s="141" t="s">
        <v>1061</v>
      </c>
      <c r="C731" s="148" t="str">
        <f t="shared" si="103"/>
        <v>45</v>
      </c>
      <c r="D731" s="148" t="str">
        <f t="shared" si="104"/>
        <v>41</v>
      </c>
      <c r="E731" s="148" t="str">
        <f t="shared" si="105"/>
        <v>000</v>
      </c>
      <c r="F731" s="141" t="str">
        <f t="shared" si="106"/>
        <v>5100.09</v>
      </c>
      <c r="G731" s="141" t="s">
        <v>106</v>
      </c>
      <c r="H731" s="163">
        <v>0</v>
      </c>
      <c r="I731" s="163">
        <v>0</v>
      </c>
      <c r="J731" s="163"/>
      <c r="K731" s="163"/>
      <c r="L731" s="163"/>
      <c r="M731" s="163">
        <v>0</v>
      </c>
      <c r="N731" s="139">
        <v>0</v>
      </c>
      <c r="O731" s="139"/>
      <c r="Q731" s="174">
        <v>0</v>
      </c>
      <c r="R731" s="174">
        <v>0</v>
      </c>
      <c r="S731" s="174"/>
      <c r="T731" s="174"/>
      <c r="U731" s="174"/>
      <c r="V731" s="174">
        <v>0</v>
      </c>
      <c r="W731" s="140">
        <v>0</v>
      </c>
      <c r="X731" s="140"/>
      <c r="Z731" s="172"/>
      <c r="AA731" s="172"/>
      <c r="AB731" s="172"/>
      <c r="AC731" s="172"/>
      <c r="AD731" s="172"/>
      <c r="AE731" s="172"/>
      <c r="AF731" s="172"/>
      <c r="AG731" s="172"/>
      <c r="AI731" s="168"/>
      <c r="AJ731" s="168"/>
      <c r="AK731" s="170">
        <f t="shared" si="107"/>
        <v>0</v>
      </c>
      <c r="AL731" s="170">
        <f>IFERROR(VLOOKUP(B731,[3]rptBudgetaryBudgetCrossOrganiza!$A$11516:$O$12569,13,FALSE),"0")</f>
        <v>0</v>
      </c>
      <c r="AM731" s="170"/>
      <c r="AN731" s="170"/>
      <c r="AO731" s="170"/>
      <c r="AP731" s="170"/>
      <c r="AQ731" s="170"/>
    </row>
    <row r="732" spans="2:43" x14ac:dyDescent="0.2">
      <c r="B732" s="141" t="s">
        <v>1062</v>
      </c>
      <c r="C732" s="148" t="str">
        <f t="shared" si="103"/>
        <v>45</v>
      </c>
      <c r="D732" s="148" t="str">
        <f t="shared" si="104"/>
        <v>41</v>
      </c>
      <c r="E732" s="148" t="str">
        <f t="shared" si="105"/>
        <v>000</v>
      </c>
      <c r="F732" s="141" t="str">
        <f t="shared" si="106"/>
        <v>5100.11</v>
      </c>
      <c r="G732" s="141" t="s">
        <v>108</v>
      </c>
      <c r="H732" s="163">
        <v>0</v>
      </c>
      <c r="I732" s="163">
        <v>0</v>
      </c>
      <c r="J732" s="163"/>
      <c r="K732" s="163"/>
      <c r="L732" s="163"/>
      <c r="M732" s="163">
        <v>0</v>
      </c>
      <c r="N732" s="139">
        <v>0</v>
      </c>
      <c r="O732" s="139"/>
      <c r="Q732" s="174">
        <v>0</v>
      </c>
      <c r="R732" s="174">
        <v>0</v>
      </c>
      <c r="S732" s="174"/>
      <c r="T732" s="174"/>
      <c r="U732" s="174"/>
      <c r="V732" s="174">
        <v>0</v>
      </c>
      <c r="W732" s="140">
        <v>0</v>
      </c>
      <c r="X732" s="140"/>
      <c r="Z732" s="172"/>
      <c r="AA732" s="172"/>
      <c r="AB732" s="172"/>
      <c r="AC732" s="172"/>
      <c r="AD732" s="172"/>
      <c r="AE732" s="172"/>
      <c r="AF732" s="172"/>
      <c r="AG732" s="172"/>
      <c r="AI732" s="168"/>
      <c r="AJ732" s="168"/>
      <c r="AK732" s="170">
        <f t="shared" si="107"/>
        <v>0</v>
      </c>
      <c r="AL732" s="170">
        <f>IFERROR(VLOOKUP(B732,[3]rptBudgetaryBudgetCrossOrganiza!$A$11516:$O$12569,13,FALSE),"0")</f>
        <v>0</v>
      </c>
      <c r="AM732" s="170"/>
      <c r="AN732" s="170"/>
      <c r="AO732" s="170"/>
      <c r="AP732" s="170"/>
      <c r="AQ732" s="170"/>
    </row>
    <row r="733" spans="2:43" x14ac:dyDescent="0.2">
      <c r="B733" s="141" t="s">
        <v>1063</v>
      </c>
      <c r="C733" s="148" t="str">
        <f t="shared" si="103"/>
        <v>45</v>
      </c>
      <c r="D733" s="148" t="str">
        <f t="shared" si="104"/>
        <v>41</v>
      </c>
      <c r="E733" s="148" t="str">
        <f t="shared" si="105"/>
        <v>000</v>
      </c>
      <c r="F733" s="141" t="str">
        <f t="shared" si="106"/>
        <v>5100.15</v>
      </c>
      <c r="G733" s="141" t="s">
        <v>112</v>
      </c>
      <c r="H733" s="163">
        <v>0</v>
      </c>
      <c r="I733" s="163">
        <v>0</v>
      </c>
      <c r="J733" s="163"/>
      <c r="K733" s="163"/>
      <c r="L733" s="163"/>
      <c r="M733" s="163">
        <v>0</v>
      </c>
      <c r="N733" s="139">
        <v>0</v>
      </c>
      <c r="O733" s="139"/>
      <c r="Q733" s="174">
        <v>0</v>
      </c>
      <c r="R733" s="174">
        <v>0</v>
      </c>
      <c r="S733" s="174"/>
      <c r="T733" s="174"/>
      <c r="U733" s="174"/>
      <c r="V733" s="174">
        <v>0</v>
      </c>
      <c r="W733" s="140">
        <v>0</v>
      </c>
      <c r="X733" s="140"/>
      <c r="Z733" s="172"/>
      <c r="AA733" s="172"/>
      <c r="AB733" s="172"/>
      <c r="AC733" s="172"/>
      <c r="AD733" s="172"/>
      <c r="AE733" s="172"/>
      <c r="AF733" s="172"/>
      <c r="AG733" s="172"/>
      <c r="AI733" s="168"/>
      <c r="AJ733" s="168"/>
      <c r="AK733" s="170">
        <f t="shared" si="107"/>
        <v>0</v>
      </c>
      <c r="AL733" s="170">
        <f>IFERROR(VLOOKUP(B733,[3]rptBudgetaryBudgetCrossOrganiza!$A$11516:$O$12569,13,FALSE),"0")</f>
        <v>0</v>
      </c>
      <c r="AM733" s="170"/>
      <c r="AN733" s="170"/>
      <c r="AO733" s="170"/>
      <c r="AP733" s="170"/>
      <c r="AQ733" s="170"/>
    </row>
    <row r="734" spans="2:43" x14ac:dyDescent="0.2">
      <c r="B734" s="141" t="s">
        <v>1064</v>
      </c>
      <c r="C734" s="148" t="str">
        <f t="shared" si="103"/>
        <v>45</v>
      </c>
      <c r="D734" s="148" t="str">
        <f t="shared" si="104"/>
        <v>41</v>
      </c>
      <c r="E734" s="148" t="str">
        <f t="shared" si="105"/>
        <v>000</v>
      </c>
      <c r="F734" s="141" t="str">
        <f t="shared" si="106"/>
        <v>5100.17</v>
      </c>
      <c r="G734" s="141" t="s">
        <v>1114</v>
      </c>
      <c r="H734" s="163">
        <v>0</v>
      </c>
      <c r="I734" s="163">
        <v>0</v>
      </c>
      <c r="J734" s="163"/>
      <c r="K734" s="163"/>
      <c r="L734" s="163"/>
      <c r="M734" s="163">
        <v>0</v>
      </c>
      <c r="N734" s="139">
        <v>0</v>
      </c>
      <c r="O734" s="139"/>
      <c r="Q734" s="174">
        <v>0</v>
      </c>
      <c r="R734" s="174">
        <v>0</v>
      </c>
      <c r="S734" s="174"/>
      <c r="T734" s="174"/>
      <c r="U734" s="174"/>
      <c r="V734" s="174">
        <v>0</v>
      </c>
      <c r="W734" s="140">
        <v>0</v>
      </c>
      <c r="X734" s="140"/>
      <c r="Z734" s="172"/>
      <c r="AA734" s="172"/>
      <c r="AB734" s="172"/>
      <c r="AC734" s="172"/>
      <c r="AD734" s="172"/>
      <c r="AE734" s="172"/>
      <c r="AF734" s="172"/>
      <c r="AG734" s="172"/>
      <c r="AI734" s="168"/>
      <c r="AJ734" s="168"/>
      <c r="AK734" s="170">
        <f t="shared" si="107"/>
        <v>0</v>
      </c>
      <c r="AL734" s="170">
        <f>IFERROR(VLOOKUP(B734,[3]rptBudgetaryBudgetCrossOrganiza!$A$11516:$O$12569,13,FALSE),"0")</f>
        <v>0</v>
      </c>
      <c r="AM734" s="170"/>
      <c r="AN734" s="170"/>
      <c r="AO734" s="170"/>
      <c r="AP734" s="170"/>
      <c r="AQ734" s="170"/>
    </row>
    <row r="735" spans="2:43" x14ac:dyDescent="0.2">
      <c r="B735" s="141" t="s">
        <v>1065</v>
      </c>
      <c r="C735" s="148" t="str">
        <f t="shared" si="103"/>
        <v>45</v>
      </c>
      <c r="D735" s="148" t="str">
        <f t="shared" si="104"/>
        <v>41</v>
      </c>
      <c r="E735" s="148" t="str">
        <f t="shared" si="105"/>
        <v>000</v>
      </c>
      <c r="F735" s="141" t="str">
        <f t="shared" si="106"/>
        <v>6000.01</v>
      </c>
      <c r="G735" s="141" t="s">
        <v>114</v>
      </c>
      <c r="H735" s="163">
        <v>0</v>
      </c>
      <c r="I735" s="163">
        <v>0</v>
      </c>
      <c r="J735" s="163"/>
      <c r="K735" s="163"/>
      <c r="L735" s="163"/>
      <c r="M735" s="163">
        <v>0</v>
      </c>
      <c r="N735" s="139">
        <v>0</v>
      </c>
      <c r="O735" s="139"/>
      <c r="Q735" s="174">
        <v>0</v>
      </c>
      <c r="R735" s="174">
        <v>0</v>
      </c>
      <c r="S735" s="174"/>
      <c r="T735" s="174"/>
      <c r="U735" s="174"/>
      <c r="V735" s="174">
        <v>0</v>
      </c>
      <c r="W735" s="140">
        <v>0</v>
      </c>
      <c r="X735" s="140"/>
      <c r="Z735" s="172"/>
      <c r="AA735" s="172"/>
      <c r="AB735" s="172"/>
      <c r="AC735" s="172"/>
      <c r="AD735" s="172"/>
      <c r="AE735" s="172"/>
      <c r="AF735" s="172"/>
      <c r="AG735" s="172"/>
      <c r="AI735" s="168"/>
      <c r="AJ735" s="168"/>
      <c r="AK735" s="170">
        <f t="shared" si="107"/>
        <v>0</v>
      </c>
      <c r="AL735" s="170">
        <f>IFERROR(VLOOKUP(B735,[3]rptBudgetaryBudgetCrossOrganiza!$A$11516:$O$12569,13,FALSE),"0")</f>
        <v>0</v>
      </c>
      <c r="AM735" s="170"/>
      <c r="AN735" s="170"/>
      <c r="AO735" s="170"/>
      <c r="AP735" s="170"/>
      <c r="AQ735" s="170"/>
    </row>
    <row r="736" spans="2:43" x14ac:dyDescent="0.2">
      <c r="B736" s="141" t="s">
        <v>1066</v>
      </c>
      <c r="C736" s="148" t="str">
        <f t="shared" si="103"/>
        <v>45</v>
      </c>
      <c r="D736" s="148" t="str">
        <f t="shared" si="104"/>
        <v>41</v>
      </c>
      <c r="E736" s="148" t="str">
        <f t="shared" si="105"/>
        <v>000</v>
      </c>
      <c r="F736" s="141" t="str">
        <f t="shared" si="106"/>
        <v>6000.10</v>
      </c>
      <c r="G736" s="141" t="s">
        <v>933</v>
      </c>
      <c r="H736" s="163">
        <v>0</v>
      </c>
      <c r="I736" s="163">
        <v>0</v>
      </c>
      <c r="J736" s="163"/>
      <c r="K736" s="163"/>
      <c r="L736" s="163"/>
      <c r="M736" s="163">
        <v>0</v>
      </c>
      <c r="N736" s="139">
        <v>0</v>
      </c>
      <c r="O736" s="139"/>
      <c r="Q736" s="174">
        <v>0</v>
      </c>
      <c r="R736" s="174">
        <v>0</v>
      </c>
      <c r="S736" s="174"/>
      <c r="T736" s="174"/>
      <c r="U736" s="174"/>
      <c r="V736" s="174">
        <v>0</v>
      </c>
      <c r="W736" s="140">
        <v>0</v>
      </c>
      <c r="X736" s="140"/>
      <c r="Z736" s="172"/>
      <c r="AA736" s="172"/>
      <c r="AB736" s="172"/>
      <c r="AC736" s="172"/>
      <c r="AD736" s="172"/>
      <c r="AE736" s="172"/>
      <c r="AF736" s="172"/>
      <c r="AG736" s="172"/>
      <c r="AI736" s="168"/>
      <c r="AJ736" s="168"/>
      <c r="AK736" s="170">
        <f t="shared" si="107"/>
        <v>0</v>
      </c>
      <c r="AL736" s="170">
        <f>IFERROR(VLOOKUP(B736,[3]rptBudgetaryBudgetCrossOrganiza!$A$11516:$O$12569,13,FALSE),"0")</f>
        <v>0</v>
      </c>
      <c r="AM736" s="170"/>
      <c r="AN736" s="170"/>
      <c r="AO736" s="170"/>
      <c r="AP736" s="170"/>
      <c r="AQ736" s="170"/>
    </row>
    <row r="737" spans="2:43" x14ac:dyDescent="0.2">
      <c r="B737" s="141" t="s">
        <v>1067</v>
      </c>
      <c r="C737" s="148" t="str">
        <f t="shared" si="103"/>
        <v>45</v>
      </c>
      <c r="D737" s="148" t="str">
        <f t="shared" si="104"/>
        <v>41</v>
      </c>
      <c r="E737" s="148" t="str">
        <f t="shared" si="105"/>
        <v>000</v>
      </c>
      <c r="F737" s="141" t="str">
        <f t="shared" si="106"/>
        <v>6000.12</v>
      </c>
      <c r="G737" s="141" t="s">
        <v>184</v>
      </c>
      <c r="H737" s="163">
        <v>0</v>
      </c>
      <c r="I737" s="163">
        <v>0</v>
      </c>
      <c r="J737" s="163"/>
      <c r="K737" s="163"/>
      <c r="L737" s="163"/>
      <c r="M737" s="163">
        <v>0</v>
      </c>
      <c r="N737" s="139">
        <v>0</v>
      </c>
      <c r="O737" s="139"/>
      <c r="Q737" s="174">
        <v>0</v>
      </c>
      <c r="R737" s="174">
        <v>0</v>
      </c>
      <c r="S737" s="174"/>
      <c r="T737" s="174"/>
      <c r="U737" s="174"/>
      <c r="V737" s="174">
        <v>0</v>
      </c>
      <c r="W737" s="140">
        <v>0</v>
      </c>
      <c r="X737" s="140"/>
      <c r="Z737" s="172"/>
      <c r="AA737" s="172"/>
      <c r="AB737" s="172"/>
      <c r="AC737" s="172"/>
      <c r="AD737" s="172"/>
      <c r="AE737" s="172"/>
      <c r="AF737" s="172"/>
      <c r="AG737" s="172"/>
      <c r="AI737" s="168"/>
      <c r="AJ737" s="168"/>
      <c r="AK737" s="170">
        <f t="shared" si="107"/>
        <v>0</v>
      </c>
      <c r="AL737" s="170">
        <f>IFERROR(VLOOKUP(B737,[3]rptBudgetaryBudgetCrossOrganiza!$A$11516:$O$12569,13,FALSE),"0")</f>
        <v>0</v>
      </c>
      <c r="AM737" s="170"/>
      <c r="AN737" s="170"/>
      <c r="AO737" s="170"/>
      <c r="AP737" s="170"/>
      <c r="AQ737" s="170"/>
    </row>
    <row r="738" spans="2:43" x14ac:dyDescent="0.2">
      <c r="B738" s="141" t="s">
        <v>1068</v>
      </c>
      <c r="C738" s="148" t="str">
        <f t="shared" si="103"/>
        <v>45</v>
      </c>
      <c r="D738" s="148" t="str">
        <f t="shared" si="104"/>
        <v>41</v>
      </c>
      <c r="E738" s="148" t="str">
        <f t="shared" si="105"/>
        <v>000</v>
      </c>
      <c r="F738" s="141" t="str">
        <f t="shared" si="106"/>
        <v>6000.13</v>
      </c>
      <c r="G738" s="141" t="s">
        <v>1115</v>
      </c>
      <c r="H738" s="163">
        <v>0</v>
      </c>
      <c r="I738" s="163">
        <v>0</v>
      </c>
      <c r="J738" s="163"/>
      <c r="K738" s="163"/>
      <c r="L738" s="163"/>
      <c r="M738" s="163">
        <v>0</v>
      </c>
      <c r="N738" s="139">
        <v>0</v>
      </c>
      <c r="O738" s="139"/>
      <c r="Q738" s="174">
        <v>0</v>
      </c>
      <c r="R738" s="174">
        <v>0</v>
      </c>
      <c r="S738" s="174"/>
      <c r="T738" s="174"/>
      <c r="U738" s="174"/>
      <c r="V738" s="174">
        <v>0</v>
      </c>
      <c r="W738" s="140">
        <v>0</v>
      </c>
      <c r="X738" s="140"/>
      <c r="Z738" s="172"/>
      <c r="AA738" s="172"/>
      <c r="AB738" s="172"/>
      <c r="AC738" s="172"/>
      <c r="AD738" s="172"/>
      <c r="AE738" s="172"/>
      <c r="AF738" s="172"/>
      <c r="AG738" s="172"/>
      <c r="AI738" s="168"/>
      <c r="AJ738" s="168"/>
      <c r="AK738" s="170">
        <f t="shared" si="107"/>
        <v>0</v>
      </c>
      <c r="AL738" s="170">
        <f>IFERROR(VLOOKUP(B738,[3]rptBudgetaryBudgetCrossOrganiza!$A$11516:$O$12569,13,FALSE),"0")</f>
        <v>0</v>
      </c>
      <c r="AM738" s="170"/>
      <c r="AN738" s="170"/>
      <c r="AO738" s="170"/>
      <c r="AP738" s="170"/>
      <c r="AQ738" s="170"/>
    </row>
    <row r="739" spans="2:43" x14ac:dyDescent="0.2">
      <c r="B739" s="141" t="s">
        <v>1069</v>
      </c>
      <c r="C739" s="148" t="str">
        <f t="shared" si="103"/>
        <v>45</v>
      </c>
      <c r="D739" s="148" t="str">
        <f t="shared" si="104"/>
        <v>41</v>
      </c>
      <c r="E739" s="148" t="str">
        <f t="shared" si="105"/>
        <v>000</v>
      </c>
      <c r="F739" s="141" t="str">
        <f t="shared" si="106"/>
        <v>6000.14</v>
      </c>
      <c r="G739" s="141" t="s">
        <v>1116</v>
      </c>
      <c r="H739" s="163">
        <v>0</v>
      </c>
      <c r="I739" s="163">
        <v>0</v>
      </c>
      <c r="J739" s="163"/>
      <c r="K739" s="163"/>
      <c r="L739" s="163"/>
      <c r="M739" s="163">
        <v>0</v>
      </c>
      <c r="N739" s="139">
        <v>0</v>
      </c>
      <c r="O739" s="139"/>
      <c r="Q739" s="174">
        <v>0</v>
      </c>
      <c r="R739" s="174">
        <v>0</v>
      </c>
      <c r="S739" s="174"/>
      <c r="T739" s="174"/>
      <c r="U739" s="174"/>
      <c r="V739" s="174">
        <v>0</v>
      </c>
      <c r="W739" s="140">
        <v>0</v>
      </c>
      <c r="X739" s="140"/>
      <c r="Z739" s="172"/>
      <c r="AA739" s="172"/>
      <c r="AB739" s="172"/>
      <c r="AC739" s="172"/>
      <c r="AD739" s="172"/>
      <c r="AE739" s="172"/>
      <c r="AF739" s="172"/>
      <c r="AG739" s="172"/>
      <c r="AI739" s="168"/>
      <c r="AJ739" s="168"/>
      <c r="AK739" s="170">
        <f t="shared" si="107"/>
        <v>0</v>
      </c>
      <c r="AL739" s="170">
        <f>IFERROR(VLOOKUP(B739,[3]rptBudgetaryBudgetCrossOrganiza!$A$11516:$O$12569,13,FALSE),"0")</f>
        <v>0</v>
      </c>
      <c r="AM739" s="170"/>
      <c r="AN739" s="170"/>
      <c r="AO739" s="170"/>
      <c r="AP739" s="170"/>
      <c r="AQ739" s="170"/>
    </row>
    <row r="740" spans="2:43" x14ac:dyDescent="0.2">
      <c r="B740" s="141" t="s">
        <v>1070</v>
      </c>
      <c r="C740" s="148" t="str">
        <f t="shared" si="103"/>
        <v>45</v>
      </c>
      <c r="D740" s="148" t="str">
        <f t="shared" si="104"/>
        <v>41</v>
      </c>
      <c r="E740" s="148" t="str">
        <f t="shared" si="105"/>
        <v>000</v>
      </c>
      <c r="F740" s="141" t="str">
        <f t="shared" si="106"/>
        <v>6000.18</v>
      </c>
      <c r="G740" s="141" t="s">
        <v>179</v>
      </c>
      <c r="H740" s="163">
        <v>0</v>
      </c>
      <c r="I740" s="163">
        <v>0</v>
      </c>
      <c r="J740" s="163"/>
      <c r="K740" s="163"/>
      <c r="L740" s="163"/>
      <c r="M740" s="163">
        <v>0</v>
      </c>
      <c r="N740" s="139">
        <v>0</v>
      </c>
      <c r="O740" s="139"/>
      <c r="Q740" s="174">
        <v>0</v>
      </c>
      <c r="R740" s="174">
        <v>0</v>
      </c>
      <c r="S740" s="174"/>
      <c r="T740" s="174"/>
      <c r="U740" s="174"/>
      <c r="V740" s="174">
        <v>0</v>
      </c>
      <c r="W740" s="140">
        <v>0</v>
      </c>
      <c r="X740" s="140"/>
      <c r="Z740" s="172"/>
      <c r="AA740" s="172"/>
      <c r="AB740" s="172"/>
      <c r="AC740" s="172"/>
      <c r="AD740" s="172"/>
      <c r="AE740" s="172"/>
      <c r="AF740" s="172"/>
      <c r="AG740" s="172"/>
      <c r="AI740" s="168"/>
      <c r="AJ740" s="168"/>
      <c r="AK740" s="170">
        <f t="shared" si="107"/>
        <v>0</v>
      </c>
      <c r="AL740" s="170">
        <f>IFERROR(VLOOKUP(B740,[3]rptBudgetaryBudgetCrossOrganiza!$A$11516:$O$12569,13,FALSE),"0")</f>
        <v>0</v>
      </c>
      <c r="AM740" s="170"/>
      <c r="AN740" s="170"/>
      <c r="AO740" s="170"/>
      <c r="AP740" s="170"/>
      <c r="AQ740" s="170"/>
    </row>
    <row r="741" spans="2:43" x14ac:dyDescent="0.2">
      <c r="B741" s="141" t="s">
        <v>1071</v>
      </c>
      <c r="C741" s="148" t="str">
        <f t="shared" si="103"/>
        <v>45</v>
      </c>
      <c r="D741" s="148" t="str">
        <f t="shared" si="104"/>
        <v>41</v>
      </c>
      <c r="E741" s="148" t="str">
        <f t="shared" si="105"/>
        <v>000</v>
      </c>
      <c r="F741" s="141" t="str">
        <f t="shared" si="106"/>
        <v>6100.01</v>
      </c>
      <c r="G741" s="141" t="s">
        <v>115</v>
      </c>
      <c r="H741" s="163">
        <v>0</v>
      </c>
      <c r="I741" s="163">
        <v>0</v>
      </c>
      <c r="J741" s="163"/>
      <c r="K741" s="163"/>
      <c r="L741" s="163"/>
      <c r="M741" s="163">
        <v>0</v>
      </c>
      <c r="N741" s="139">
        <v>0</v>
      </c>
      <c r="O741" s="139"/>
      <c r="Q741" s="174">
        <v>0</v>
      </c>
      <c r="R741" s="174">
        <v>0</v>
      </c>
      <c r="S741" s="174"/>
      <c r="T741" s="174"/>
      <c r="U741" s="174"/>
      <c r="V741" s="174">
        <v>0</v>
      </c>
      <c r="W741" s="140">
        <v>0</v>
      </c>
      <c r="X741" s="140"/>
      <c r="Z741" s="172"/>
      <c r="AA741" s="172"/>
      <c r="AB741" s="172"/>
      <c r="AC741" s="172"/>
      <c r="AD741" s="172"/>
      <c r="AE741" s="172"/>
      <c r="AF741" s="172"/>
      <c r="AG741" s="172"/>
      <c r="AI741" s="168"/>
      <c r="AJ741" s="168"/>
      <c r="AK741" s="170">
        <f t="shared" si="107"/>
        <v>0</v>
      </c>
      <c r="AL741" s="170">
        <f>IFERROR(VLOOKUP(B741,[3]rptBudgetaryBudgetCrossOrganiza!$A$11516:$O$12569,13,FALSE),"0")</f>
        <v>0</v>
      </c>
      <c r="AM741" s="170"/>
      <c r="AN741" s="170"/>
      <c r="AO741" s="170"/>
      <c r="AP741" s="170"/>
      <c r="AQ741" s="170"/>
    </row>
    <row r="742" spans="2:43" x14ac:dyDescent="0.2">
      <c r="B742" s="141" t="s">
        <v>1072</v>
      </c>
      <c r="C742" s="148" t="str">
        <f t="shared" si="103"/>
        <v>45</v>
      </c>
      <c r="D742" s="148" t="str">
        <f t="shared" si="104"/>
        <v>41</v>
      </c>
      <c r="E742" s="148" t="str">
        <f t="shared" si="105"/>
        <v>000</v>
      </c>
      <c r="F742" s="141" t="str">
        <f t="shared" si="106"/>
        <v>6100.02</v>
      </c>
      <c r="G742" s="141" t="s">
        <v>154</v>
      </c>
      <c r="H742" s="163">
        <v>0</v>
      </c>
      <c r="I742" s="163">
        <v>0</v>
      </c>
      <c r="J742" s="163"/>
      <c r="K742" s="163"/>
      <c r="L742" s="163"/>
      <c r="M742" s="163">
        <v>0</v>
      </c>
      <c r="N742" s="139">
        <v>0</v>
      </c>
      <c r="O742" s="139"/>
      <c r="Q742" s="174">
        <v>0</v>
      </c>
      <c r="R742" s="174">
        <v>0</v>
      </c>
      <c r="S742" s="174"/>
      <c r="T742" s="174"/>
      <c r="U742" s="174"/>
      <c r="V742" s="174">
        <v>0</v>
      </c>
      <c r="W742" s="140">
        <v>0</v>
      </c>
      <c r="X742" s="140"/>
      <c r="Z742" s="172"/>
      <c r="AA742" s="172"/>
      <c r="AB742" s="172"/>
      <c r="AC742" s="172"/>
      <c r="AD742" s="172"/>
      <c r="AE742" s="172"/>
      <c r="AF742" s="172"/>
      <c r="AG742" s="172"/>
      <c r="AI742" s="168"/>
      <c r="AJ742" s="168"/>
      <c r="AK742" s="170">
        <f t="shared" si="107"/>
        <v>0</v>
      </c>
      <c r="AL742" s="170">
        <f>IFERROR(VLOOKUP(B742,[3]rptBudgetaryBudgetCrossOrganiza!$A$11516:$O$12569,13,FALSE),"0")</f>
        <v>0</v>
      </c>
      <c r="AM742" s="170"/>
      <c r="AN742" s="170"/>
      <c r="AO742" s="170"/>
      <c r="AP742" s="170"/>
      <c r="AQ742" s="170"/>
    </row>
    <row r="743" spans="2:43" x14ac:dyDescent="0.2">
      <c r="B743" s="141" t="s">
        <v>1073</v>
      </c>
      <c r="C743" s="148" t="str">
        <f t="shared" si="103"/>
        <v>45</v>
      </c>
      <c r="D743" s="148" t="str">
        <f t="shared" si="104"/>
        <v>41</v>
      </c>
      <c r="E743" s="148" t="str">
        <f t="shared" si="105"/>
        <v>000</v>
      </c>
      <c r="F743" s="141" t="str">
        <f t="shared" si="106"/>
        <v>6100.03</v>
      </c>
      <c r="G743" s="141" t="s">
        <v>155</v>
      </c>
      <c r="H743" s="163">
        <v>0</v>
      </c>
      <c r="I743" s="163">
        <v>0</v>
      </c>
      <c r="J743" s="163"/>
      <c r="K743" s="163"/>
      <c r="L743" s="163"/>
      <c r="M743" s="163">
        <v>0</v>
      </c>
      <c r="N743" s="139">
        <v>0</v>
      </c>
      <c r="O743" s="139"/>
      <c r="Q743" s="174">
        <v>0</v>
      </c>
      <c r="R743" s="174">
        <v>0</v>
      </c>
      <c r="S743" s="174"/>
      <c r="T743" s="174"/>
      <c r="U743" s="174"/>
      <c r="V743" s="174">
        <v>0</v>
      </c>
      <c r="W743" s="140">
        <v>0</v>
      </c>
      <c r="X743" s="140"/>
      <c r="Z743" s="172"/>
      <c r="AA743" s="172"/>
      <c r="AB743" s="172"/>
      <c r="AC743" s="172"/>
      <c r="AD743" s="172"/>
      <c r="AE743" s="172"/>
      <c r="AF743" s="172"/>
      <c r="AG743" s="172"/>
      <c r="AI743" s="168"/>
      <c r="AJ743" s="168"/>
      <c r="AK743" s="170">
        <f t="shared" si="107"/>
        <v>0</v>
      </c>
      <c r="AL743" s="170">
        <f>IFERROR(VLOOKUP(B743,[3]rptBudgetaryBudgetCrossOrganiza!$A$11516:$O$12569,13,FALSE),"0")</f>
        <v>0</v>
      </c>
      <c r="AM743" s="170"/>
      <c r="AN743" s="170"/>
      <c r="AO743" s="170"/>
      <c r="AP743" s="170"/>
      <c r="AQ743" s="170"/>
    </row>
    <row r="744" spans="2:43" x14ac:dyDescent="0.2">
      <c r="B744" s="141" t="s">
        <v>1074</v>
      </c>
      <c r="C744" s="148" t="str">
        <f t="shared" si="103"/>
        <v>45</v>
      </c>
      <c r="D744" s="148" t="str">
        <f t="shared" si="104"/>
        <v>41</v>
      </c>
      <c r="E744" s="148" t="str">
        <f t="shared" si="105"/>
        <v>000</v>
      </c>
      <c r="F744" s="141" t="str">
        <f t="shared" si="106"/>
        <v>6200.01</v>
      </c>
      <c r="G744" s="141" t="s">
        <v>156</v>
      </c>
      <c r="H744" s="163">
        <v>0</v>
      </c>
      <c r="I744" s="163">
        <v>0</v>
      </c>
      <c r="J744" s="163"/>
      <c r="K744" s="163"/>
      <c r="L744" s="163"/>
      <c r="M744" s="163">
        <v>0</v>
      </c>
      <c r="N744" s="139">
        <v>0</v>
      </c>
      <c r="O744" s="139"/>
      <c r="Q744" s="174">
        <v>0</v>
      </c>
      <c r="R744" s="174">
        <v>0</v>
      </c>
      <c r="S744" s="174"/>
      <c r="T744" s="174"/>
      <c r="U744" s="174"/>
      <c r="V744" s="174">
        <v>0</v>
      </c>
      <c r="W744" s="140">
        <v>0</v>
      </c>
      <c r="X744" s="140"/>
      <c r="Z744" s="172"/>
      <c r="AA744" s="172"/>
      <c r="AB744" s="172"/>
      <c r="AC744" s="172"/>
      <c r="AD744" s="172"/>
      <c r="AE744" s="172"/>
      <c r="AF744" s="172"/>
      <c r="AG744" s="172"/>
      <c r="AI744" s="168"/>
      <c r="AJ744" s="168"/>
      <c r="AK744" s="170">
        <f t="shared" si="107"/>
        <v>0</v>
      </c>
      <c r="AL744" s="170">
        <f>IFERROR(VLOOKUP(B744,[3]rptBudgetaryBudgetCrossOrganiza!$A$11516:$O$12569,13,FALSE),"0")</f>
        <v>0</v>
      </c>
      <c r="AM744" s="170"/>
      <c r="AN744" s="170"/>
      <c r="AO744" s="170"/>
      <c r="AP744" s="170"/>
      <c r="AQ744" s="170"/>
    </row>
    <row r="745" spans="2:43" x14ac:dyDescent="0.2">
      <c r="B745" s="141" t="s">
        <v>1075</v>
      </c>
      <c r="C745" s="148" t="str">
        <f t="shared" si="103"/>
        <v>45</v>
      </c>
      <c r="D745" s="148" t="str">
        <f t="shared" si="104"/>
        <v>41</v>
      </c>
      <c r="E745" s="148" t="str">
        <f t="shared" si="105"/>
        <v>000</v>
      </c>
      <c r="F745" s="141" t="str">
        <f t="shared" si="106"/>
        <v>6200.02</v>
      </c>
      <c r="G745" s="141" t="s">
        <v>116</v>
      </c>
      <c r="H745" s="163">
        <v>0</v>
      </c>
      <c r="I745" s="163">
        <v>0</v>
      </c>
      <c r="J745" s="163"/>
      <c r="K745" s="163"/>
      <c r="L745" s="163"/>
      <c r="M745" s="163">
        <v>0</v>
      </c>
      <c r="N745" s="139">
        <v>0</v>
      </c>
      <c r="O745" s="139"/>
      <c r="Q745" s="174">
        <v>0</v>
      </c>
      <c r="R745" s="174">
        <v>0</v>
      </c>
      <c r="S745" s="174"/>
      <c r="T745" s="174"/>
      <c r="U745" s="174"/>
      <c r="V745" s="174">
        <v>0</v>
      </c>
      <c r="W745" s="140">
        <v>0</v>
      </c>
      <c r="X745" s="140"/>
      <c r="Z745" s="172"/>
      <c r="AA745" s="172"/>
      <c r="AB745" s="172"/>
      <c r="AC745" s="172"/>
      <c r="AD745" s="172"/>
      <c r="AE745" s="172"/>
      <c r="AF745" s="172"/>
      <c r="AG745" s="172"/>
      <c r="AI745" s="168"/>
      <c r="AJ745" s="168"/>
      <c r="AK745" s="170">
        <f t="shared" si="107"/>
        <v>0</v>
      </c>
      <c r="AL745" s="170">
        <f>IFERROR(VLOOKUP(B745,[3]rptBudgetaryBudgetCrossOrganiza!$A$11516:$O$12569,13,FALSE),"0")</f>
        <v>0</v>
      </c>
      <c r="AM745" s="170"/>
      <c r="AN745" s="170"/>
      <c r="AO745" s="170"/>
      <c r="AP745" s="170"/>
      <c r="AQ745" s="170"/>
    </row>
    <row r="746" spans="2:43" x14ac:dyDescent="0.2">
      <c r="B746" s="141" t="s">
        <v>1076</v>
      </c>
      <c r="C746" s="148" t="str">
        <f t="shared" si="103"/>
        <v>45</v>
      </c>
      <c r="D746" s="148" t="str">
        <f t="shared" si="104"/>
        <v>41</v>
      </c>
      <c r="E746" s="148" t="str">
        <f t="shared" si="105"/>
        <v>000</v>
      </c>
      <c r="F746" s="141" t="str">
        <f t="shared" si="106"/>
        <v>6200.03</v>
      </c>
      <c r="G746" s="141" t="s">
        <v>117</v>
      </c>
      <c r="H746" s="163">
        <v>0</v>
      </c>
      <c r="I746" s="163">
        <v>0</v>
      </c>
      <c r="J746" s="163"/>
      <c r="K746" s="163"/>
      <c r="L746" s="163"/>
      <c r="M746" s="163">
        <v>0</v>
      </c>
      <c r="N746" s="139">
        <v>0</v>
      </c>
      <c r="O746" s="139"/>
      <c r="Q746" s="174">
        <v>0</v>
      </c>
      <c r="R746" s="174">
        <v>0</v>
      </c>
      <c r="S746" s="174"/>
      <c r="T746" s="174"/>
      <c r="U746" s="174"/>
      <c r="V746" s="174">
        <v>0</v>
      </c>
      <c r="W746" s="140">
        <v>0</v>
      </c>
      <c r="X746" s="140"/>
      <c r="Z746" s="172"/>
      <c r="AA746" s="172"/>
      <c r="AB746" s="172"/>
      <c r="AC746" s="172"/>
      <c r="AD746" s="172"/>
      <c r="AE746" s="172"/>
      <c r="AF746" s="172"/>
      <c r="AG746" s="172"/>
      <c r="AI746" s="168"/>
      <c r="AJ746" s="168"/>
      <c r="AK746" s="170">
        <f t="shared" si="107"/>
        <v>0</v>
      </c>
      <c r="AL746" s="170">
        <f>IFERROR(VLOOKUP(B746,[3]rptBudgetaryBudgetCrossOrganiza!$A$11516:$O$12569,13,FALSE),"0")</f>
        <v>0</v>
      </c>
      <c r="AM746" s="170"/>
      <c r="AN746" s="170"/>
      <c r="AO746" s="170"/>
      <c r="AP746" s="170"/>
      <c r="AQ746" s="170"/>
    </row>
    <row r="747" spans="2:43" x14ac:dyDescent="0.2">
      <c r="B747" s="141" t="s">
        <v>1077</v>
      </c>
      <c r="C747" s="148" t="str">
        <f t="shared" si="103"/>
        <v>45</v>
      </c>
      <c r="D747" s="148" t="str">
        <f t="shared" si="104"/>
        <v>41</v>
      </c>
      <c r="E747" s="148" t="str">
        <f t="shared" si="105"/>
        <v>000</v>
      </c>
      <c r="F747" s="141" t="str">
        <f t="shared" si="106"/>
        <v>6200.04</v>
      </c>
      <c r="G747" s="141" t="s">
        <v>157</v>
      </c>
      <c r="H747" s="163">
        <v>0</v>
      </c>
      <c r="I747" s="163">
        <v>0</v>
      </c>
      <c r="J747" s="163"/>
      <c r="K747" s="163"/>
      <c r="L747" s="163"/>
      <c r="M747" s="163">
        <v>0</v>
      </c>
      <c r="N747" s="139">
        <v>0</v>
      </c>
      <c r="O747" s="139"/>
      <c r="Q747" s="174">
        <v>0</v>
      </c>
      <c r="R747" s="174">
        <v>0</v>
      </c>
      <c r="S747" s="174"/>
      <c r="T747" s="174"/>
      <c r="U747" s="174"/>
      <c r="V747" s="174">
        <v>0</v>
      </c>
      <c r="W747" s="140">
        <v>0</v>
      </c>
      <c r="X747" s="140"/>
      <c r="Z747" s="172"/>
      <c r="AA747" s="172"/>
      <c r="AB747" s="172"/>
      <c r="AC747" s="172"/>
      <c r="AD747" s="172"/>
      <c r="AE747" s="172"/>
      <c r="AF747" s="172"/>
      <c r="AG747" s="172"/>
      <c r="AI747" s="168"/>
      <c r="AJ747" s="168"/>
      <c r="AK747" s="170">
        <f t="shared" si="107"/>
        <v>0</v>
      </c>
      <c r="AL747" s="170">
        <f>IFERROR(VLOOKUP(B747,[3]rptBudgetaryBudgetCrossOrganiza!$A$11516:$O$12569,13,FALSE),"0")</f>
        <v>0</v>
      </c>
      <c r="AM747" s="170"/>
      <c r="AN747" s="170"/>
      <c r="AO747" s="170"/>
      <c r="AP747" s="170"/>
      <c r="AQ747" s="170"/>
    </row>
    <row r="748" spans="2:43" x14ac:dyDescent="0.2">
      <c r="B748" s="141" t="s">
        <v>1078</v>
      </c>
      <c r="C748" s="148" t="str">
        <f t="shared" si="103"/>
        <v>45</v>
      </c>
      <c r="D748" s="148" t="str">
        <f t="shared" si="104"/>
        <v>41</v>
      </c>
      <c r="E748" s="148" t="str">
        <f t="shared" si="105"/>
        <v>000</v>
      </c>
      <c r="F748" s="141" t="str">
        <f t="shared" si="106"/>
        <v>6200.05</v>
      </c>
      <c r="G748" s="141" t="s">
        <v>118</v>
      </c>
      <c r="H748" s="163">
        <v>0</v>
      </c>
      <c r="I748" s="163">
        <v>0</v>
      </c>
      <c r="J748" s="163"/>
      <c r="K748" s="163"/>
      <c r="L748" s="163"/>
      <c r="M748" s="163">
        <v>0</v>
      </c>
      <c r="N748" s="139">
        <v>0</v>
      </c>
      <c r="O748" s="139"/>
      <c r="Q748" s="174">
        <v>0</v>
      </c>
      <c r="R748" s="174">
        <v>0</v>
      </c>
      <c r="S748" s="174"/>
      <c r="T748" s="174"/>
      <c r="U748" s="174"/>
      <c r="V748" s="174">
        <v>0</v>
      </c>
      <c r="W748" s="140">
        <v>0</v>
      </c>
      <c r="X748" s="140"/>
      <c r="Z748" s="172"/>
      <c r="AA748" s="172"/>
      <c r="AB748" s="172"/>
      <c r="AC748" s="172"/>
      <c r="AD748" s="172"/>
      <c r="AE748" s="172"/>
      <c r="AF748" s="172"/>
      <c r="AG748" s="172"/>
      <c r="AI748" s="168"/>
      <c r="AJ748" s="168"/>
      <c r="AK748" s="170">
        <f t="shared" si="107"/>
        <v>0</v>
      </c>
      <c r="AL748" s="170">
        <f>IFERROR(VLOOKUP(B748,[3]rptBudgetaryBudgetCrossOrganiza!$A$11516:$O$12569,13,FALSE),"0")</f>
        <v>0</v>
      </c>
      <c r="AM748" s="170"/>
      <c r="AN748" s="170"/>
      <c r="AO748" s="170"/>
      <c r="AP748" s="170"/>
      <c r="AQ748" s="170"/>
    </row>
    <row r="749" spans="2:43" x14ac:dyDescent="0.2">
      <c r="B749" s="141" t="s">
        <v>1079</v>
      </c>
      <c r="C749" s="148" t="str">
        <f t="shared" si="103"/>
        <v>45</v>
      </c>
      <c r="D749" s="148" t="str">
        <f t="shared" si="104"/>
        <v>41</v>
      </c>
      <c r="E749" s="148" t="str">
        <f t="shared" si="105"/>
        <v>000</v>
      </c>
      <c r="F749" s="141" t="str">
        <f t="shared" si="106"/>
        <v>6200.09</v>
      </c>
      <c r="G749" s="141" t="s">
        <v>153</v>
      </c>
      <c r="H749" s="163">
        <v>0</v>
      </c>
      <c r="I749" s="163">
        <v>0</v>
      </c>
      <c r="J749" s="163"/>
      <c r="K749" s="163"/>
      <c r="L749" s="163"/>
      <c r="M749" s="163">
        <v>0</v>
      </c>
      <c r="N749" s="139">
        <v>0</v>
      </c>
      <c r="O749" s="139"/>
      <c r="Q749" s="174">
        <v>0</v>
      </c>
      <c r="R749" s="174">
        <v>0</v>
      </c>
      <c r="S749" s="174"/>
      <c r="T749" s="174"/>
      <c r="U749" s="174"/>
      <c r="V749" s="174">
        <v>0</v>
      </c>
      <c r="W749" s="140">
        <v>0</v>
      </c>
      <c r="X749" s="140"/>
      <c r="Z749" s="172"/>
      <c r="AA749" s="172"/>
      <c r="AB749" s="172"/>
      <c r="AC749" s="172"/>
      <c r="AD749" s="172"/>
      <c r="AE749" s="172"/>
      <c r="AF749" s="172"/>
      <c r="AG749" s="172"/>
      <c r="AI749" s="168"/>
      <c r="AJ749" s="168"/>
      <c r="AK749" s="170">
        <f t="shared" si="107"/>
        <v>0</v>
      </c>
      <c r="AL749" s="170">
        <f>IFERROR(VLOOKUP(B749,[3]rptBudgetaryBudgetCrossOrganiza!$A$11516:$O$12569,13,FALSE),"0")</f>
        <v>0</v>
      </c>
      <c r="AM749" s="170"/>
      <c r="AN749" s="170"/>
      <c r="AO749" s="170"/>
      <c r="AP749" s="170"/>
      <c r="AQ749" s="170"/>
    </row>
    <row r="750" spans="2:43" x14ac:dyDescent="0.2">
      <c r="B750" s="141" t="s">
        <v>1080</v>
      </c>
      <c r="C750" s="148" t="str">
        <f t="shared" si="103"/>
        <v>45</v>
      </c>
      <c r="D750" s="148" t="str">
        <f t="shared" si="104"/>
        <v>41</v>
      </c>
      <c r="E750" s="148" t="str">
        <f t="shared" si="105"/>
        <v>000</v>
      </c>
      <c r="F750" s="141" t="str">
        <f t="shared" si="106"/>
        <v>6300.01</v>
      </c>
      <c r="G750" s="141" t="s">
        <v>158</v>
      </c>
      <c r="H750" s="163">
        <v>0</v>
      </c>
      <c r="I750" s="163">
        <v>0</v>
      </c>
      <c r="J750" s="163"/>
      <c r="K750" s="163"/>
      <c r="L750" s="163"/>
      <c r="M750" s="163">
        <v>0</v>
      </c>
      <c r="N750" s="139">
        <v>0</v>
      </c>
      <c r="O750" s="139"/>
      <c r="Q750" s="174">
        <v>0</v>
      </c>
      <c r="R750" s="174">
        <v>0</v>
      </c>
      <c r="S750" s="174"/>
      <c r="T750" s="174"/>
      <c r="U750" s="174"/>
      <c r="V750" s="174">
        <v>0</v>
      </c>
      <c r="W750" s="140">
        <v>0</v>
      </c>
      <c r="X750" s="140"/>
      <c r="Z750" s="172"/>
      <c r="AA750" s="172"/>
      <c r="AB750" s="172"/>
      <c r="AC750" s="172"/>
      <c r="AD750" s="172"/>
      <c r="AE750" s="172"/>
      <c r="AF750" s="172"/>
      <c r="AG750" s="172"/>
      <c r="AI750" s="168"/>
      <c r="AJ750" s="168"/>
      <c r="AK750" s="170">
        <f t="shared" si="107"/>
        <v>0</v>
      </c>
      <c r="AL750" s="170">
        <f>IFERROR(VLOOKUP(B750,[3]rptBudgetaryBudgetCrossOrganiza!$A$11516:$O$12569,13,FALSE),"0")</f>
        <v>0</v>
      </c>
      <c r="AM750" s="170"/>
      <c r="AN750" s="170"/>
      <c r="AO750" s="170"/>
      <c r="AP750" s="170"/>
      <c r="AQ750" s="170"/>
    </row>
    <row r="751" spans="2:43" x14ac:dyDescent="0.2">
      <c r="B751" s="141" t="s">
        <v>1081</v>
      </c>
      <c r="C751" s="148" t="str">
        <f t="shared" si="103"/>
        <v>45</v>
      </c>
      <c r="D751" s="148" t="str">
        <f t="shared" si="104"/>
        <v>41</v>
      </c>
      <c r="E751" s="148" t="str">
        <f t="shared" si="105"/>
        <v>000</v>
      </c>
      <c r="F751" s="141" t="str">
        <f t="shared" si="106"/>
        <v>6300.02</v>
      </c>
      <c r="G751" s="141" t="s">
        <v>945</v>
      </c>
      <c r="H751" s="163">
        <v>0</v>
      </c>
      <c r="I751" s="163">
        <v>0</v>
      </c>
      <c r="J751" s="163"/>
      <c r="K751" s="163"/>
      <c r="L751" s="163"/>
      <c r="M751" s="163">
        <v>0</v>
      </c>
      <c r="N751" s="139">
        <v>0</v>
      </c>
      <c r="O751" s="139"/>
      <c r="Q751" s="174">
        <v>0</v>
      </c>
      <c r="R751" s="174">
        <v>0</v>
      </c>
      <c r="S751" s="174"/>
      <c r="T751" s="174"/>
      <c r="U751" s="174"/>
      <c r="V751" s="174">
        <v>0</v>
      </c>
      <c r="W751" s="140">
        <v>0</v>
      </c>
      <c r="X751" s="140"/>
      <c r="Z751" s="172"/>
      <c r="AA751" s="172"/>
      <c r="AB751" s="172"/>
      <c r="AC751" s="172"/>
      <c r="AD751" s="172"/>
      <c r="AE751" s="172"/>
      <c r="AF751" s="172"/>
      <c r="AG751" s="172"/>
      <c r="AI751" s="168"/>
      <c r="AJ751" s="168"/>
      <c r="AK751" s="170">
        <f t="shared" si="107"/>
        <v>0</v>
      </c>
      <c r="AL751" s="170">
        <f>IFERROR(VLOOKUP(B751,[3]rptBudgetaryBudgetCrossOrganiza!$A$11516:$O$12569,13,FALSE),"0")</f>
        <v>0</v>
      </c>
      <c r="AM751" s="170"/>
      <c r="AN751" s="170"/>
      <c r="AO751" s="170"/>
      <c r="AP751" s="170"/>
      <c r="AQ751" s="170"/>
    </row>
    <row r="752" spans="2:43" x14ac:dyDescent="0.2">
      <c r="B752" s="141" t="s">
        <v>1082</v>
      </c>
      <c r="C752" s="148" t="str">
        <f t="shared" si="103"/>
        <v>45</v>
      </c>
      <c r="D752" s="148" t="str">
        <f t="shared" si="104"/>
        <v>41</v>
      </c>
      <c r="E752" s="148" t="str">
        <f t="shared" si="105"/>
        <v>000</v>
      </c>
      <c r="F752" s="141" t="str">
        <f t="shared" si="106"/>
        <v>6300.03</v>
      </c>
      <c r="G752" s="141" t="s">
        <v>1117</v>
      </c>
      <c r="H752" s="163">
        <v>0</v>
      </c>
      <c r="I752" s="163">
        <v>0</v>
      </c>
      <c r="J752" s="163"/>
      <c r="K752" s="163"/>
      <c r="L752" s="163"/>
      <c r="M752" s="163">
        <v>0</v>
      </c>
      <c r="N752" s="139">
        <v>0</v>
      </c>
      <c r="O752" s="139"/>
      <c r="Q752" s="174">
        <v>0</v>
      </c>
      <c r="R752" s="174">
        <v>0</v>
      </c>
      <c r="S752" s="174"/>
      <c r="T752" s="174"/>
      <c r="U752" s="174"/>
      <c r="V752" s="174">
        <v>0</v>
      </c>
      <c r="W752" s="140">
        <v>0</v>
      </c>
      <c r="X752" s="140"/>
      <c r="Z752" s="172"/>
      <c r="AA752" s="172"/>
      <c r="AB752" s="172"/>
      <c r="AC752" s="172"/>
      <c r="AD752" s="172"/>
      <c r="AE752" s="172"/>
      <c r="AF752" s="172"/>
      <c r="AG752" s="172"/>
      <c r="AI752" s="168"/>
      <c r="AJ752" s="168"/>
      <c r="AK752" s="170">
        <f t="shared" si="107"/>
        <v>0</v>
      </c>
      <c r="AL752" s="170">
        <f>IFERROR(VLOOKUP(B752,[3]rptBudgetaryBudgetCrossOrganiza!$A$11516:$O$12569,13,FALSE),"0")</f>
        <v>0</v>
      </c>
      <c r="AM752" s="170"/>
      <c r="AN752" s="170"/>
      <c r="AO752" s="170"/>
      <c r="AP752" s="170"/>
      <c r="AQ752" s="170"/>
    </row>
    <row r="753" spans="2:43" x14ac:dyDescent="0.2">
      <c r="B753" s="141" t="s">
        <v>1083</v>
      </c>
      <c r="C753" s="148" t="str">
        <f t="shared" si="103"/>
        <v>45</v>
      </c>
      <c r="D753" s="148" t="str">
        <f t="shared" si="104"/>
        <v>41</v>
      </c>
      <c r="E753" s="148" t="str">
        <f t="shared" si="105"/>
        <v>000</v>
      </c>
      <c r="F753" s="141" t="str">
        <f t="shared" si="106"/>
        <v>6350.01</v>
      </c>
      <c r="G753" s="141" t="s">
        <v>159</v>
      </c>
      <c r="H753" s="163">
        <v>0</v>
      </c>
      <c r="I753" s="163">
        <v>0</v>
      </c>
      <c r="J753" s="163"/>
      <c r="K753" s="163"/>
      <c r="L753" s="163"/>
      <c r="M753" s="163">
        <v>0</v>
      </c>
      <c r="N753" s="139">
        <v>0</v>
      </c>
      <c r="O753" s="139"/>
      <c r="Q753" s="174">
        <v>0</v>
      </c>
      <c r="R753" s="174">
        <v>0</v>
      </c>
      <c r="S753" s="174"/>
      <c r="T753" s="174"/>
      <c r="U753" s="174"/>
      <c r="V753" s="174">
        <v>0</v>
      </c>
      <c r="W753" s="140">
        <v>0</v>
      </c>
      <c r="X753" s="140"/>
      <c r="Z753" s="172"/>
      <c r="AA753" s="172"/>
      <c r="AB753" s="172"/>
      <c r="AC753" s="172"/>
      <c r="AD753" s="172"/>
      <c r="AE753" s="172"/>
      <c r="AF753" s="172"/>
      <c r="AG753" s="172"/>
      <c r="AI753" s="168"/>
      <c r="AJ753" s="168"/>
      <c r="AK753" s="170">
        <f t="shared" si="107"/>
        <v>0</v>
      </c>
      <c r="AL753" s="170">
        <f>IFERROR(VLOOKUP(B753,[3]rptBudgetaryBudgetCrossOrganiza!$A$11516:$O$12569,13,FALSE),"0")</f>
        <v>0</v>
      </c>
      <c r="AM753" s="170"/>
      <c r="AN753" s="170"/>
      <c r="AO753" s="170"/>
      <c r="AP753" s="170"/>
      <c r="AQ753" s="170"/>
    </row>
    <row r="754" spans="2:43" x14ac:dyDescent="0.2">
      <c r="B754" s="141" t="s">
        <v>1084</v>
      </c>
      <c r="C754" s="148" t="str">
        <f t="shared" si="103"/>
        <v>45</v>
      </c>
      <c r="D754" s="148" t="str">
        <f t="shared" si="104"/>
        <v>41</v>
      </c>
      <c r="E754" s="148" t="str">
        <f t="shared" si="105"/>
        <v>000</v>
      </c>
      <c r="F754" s="141" t="str">
        <f t="shared" si="106"/>
        <v>6350.02</v>
      </c>
      <c r="G754" s="141" t="s">
        <v>160</v>
      </c>
      <c r="H754" s="163">
        <v>0</v>
      </c>
      <c r="I754" s="163">
        <v>0</v>
      </c>
      <c r="J754" s="163"/>
      <c r="K754" s="163"/>
      <c r="L754" s="163"/>
      <c r="M754" s="163">
        <v>0</v>
      </c>
      <c r="N754" s="139">
        <v>0</v>
      </c>
      <c r="O754" s="139"/>
      <c r="Q754" s="174">
        <v>0</v>
      </c>
      <c r="R754" s="174">
        <v>0</v>
      </c>
      <c r="S754" s="174"/>
      <c r="T754" s="174"/>
      <c r="U754" s="174"/>
      <c r="V754" s="174">
        <v>0</v>
      </c>
      <c r="W754" s="140">
        <v>0</v>
      </c>
      <c r="X754" s="140"/>
      <c r="Z754" s="172"/>
      <c r="AA754" s="172"/>
      <c r="AB754" s="172"/>
      <c r="AC754" s="172"/>
      <c r="AD754" s="172"/>
      <c r="AE754" s="172"/>
      <c r="AF754" s="172"/>
      <c r="AG754" s="172"/>
      <c r="AI754" s="168"/>
      <c r="AJ754" s="168"/>
      <c r="AK754" s="170">
        <f t="shared" si="107"/>
        <v>0</v>
      </c>
      <c r="AL754" s="170">
        <f>IFERROR(VLOOKUP(B754,[3]rptBudgetaryBudgetCrossOrganiza!$A$11516:$O$12569,13,FALSE),"0")</f>
        <v>0</v>
      </c>
      <c r="AM754" s="170"/>
      <c r="AN754" s="170"/>
      <c r="AO754" s="170"/>
      <c r="AP754" s="170"/>
      <c r="AQ754" s="170"/>
    </row>
    <row r="755" spans="2:43" x14ac:dyDescent="0.2">
      <c r="B755" s="141" t="s">
        <v>1085</v>
      </c>
      <c r="C755" s="148" t="str">
        <f t="shared" si="103"/>
        <v>45</v>
      </c>
      <c r="D755" s="148" t="str">
        <f t="shared" si="104"/>
        <v>41</v>
      </c>
      <c r="E755" s="148" t="str">
        <f t="shared" si="105"/>
        <v>000</v>
      </c>
      <c r="F755" s="141" t="str">
        <f t="shared" si="106"/>
        <v>6350.03</v>
      </c>
      <c r="G755" s="141" t="s">
        <v>161</v>
      </c>
      <c r="H755" s="163">
        <v>0</v>
      </c>
      <c r="I755" s="163">
        <v>0</v>
      </c>
      <c r="J755" s="163"/>
      <c r="K755" s="163"/>
      <c r="L755" s="163"/>
      <c r="M755" s="163">
        <v>0</v>
      </c>
      <c r="N755" s="139">
        <v>0</v>
      </c>
      <c r="O755" s="139"/>
      <c r="Q755" s="174">
        <v>0</v>
      </c>
      <c r="R755" s="174">
        <v>0</v>
      </c>
      <c r="S755" s="174"/>
      <c r="T755" s="174"/>
      <c r="U755" s="174"/>
      <c r="V755" s="174">
        <v>0</v>
      </c>
      <c r="W755" s="140">
        <v>0</v>
      </c>
      <c r="X755" s="140"/>
      <c r="Z755" s="172"/>
      <c r="AA755" s="172"/>
      <c r="AB755" s="172"/>
      <c r="AC755" s="172"/>
      <c r="AD755" s="172"/>
      <c r="AE755" s="172"/>
      <c r="AF755" s="172"/>
      <c r="AG755" s="172"/>
      <c r="AI755" s="168"/>
      <c r="AJ755" s="168"/>
      <c r="AK755" s="170">
        <f t="shared" si="107"/>
        <v>0</v>
      </c>
      <c r="AL755" s="170">
        <f>IFERROR(VLOOKUP(B755,[3]rptBudgetaryBudgetCrossOrganiza!$A$11516:$O$12569,13,FALSE),"0")</f>
        <v>0</v>
      </c>
      <c r="AM755" s="170"/>
      <c r="AN755" s="170"/>
      <c r="AO755" s="170"/>
      <c r="AP755" s="170"/>
      <c r="AQ755" s="170"/>
    </row>
    <row r="756" spans="2:43" x14ac:dyDescent="0.2">
      <c r="B756" s="141" t="s">
        <v>1086</v>
      </c>
      <c r="C756" s="148" t="str">
        <f t="shared" si="103"/>
        <v>45</v>
      </c>
      <c r="D756" s="148" t="str">
        <f t="shared" si="104"/>
        <v>41</v>
      </c>
      <c r="E756" s="148" t="str">
        <f t="shared" si="105"/>
        <v>000</v>
      </c>
      <c r="F756" s="141" t="str">
        <f t="shared" si="106"/>
        <v>6350.04</v>
      </c>
      <c r="G756" s="141" t="s">
        <v>951</v>
      </c>
      <c r="H756" s="163">
        <v>0</v>
      </c>
      <c r="I756" s="163">
        <v>0</v>
      </c>
      <c r="J756" s="163"/>
      <c r="K756" s="163"/>
      <c r="L756" s="163"/>
      <c r="M756" s="163">
        <v>0</v>
      </c>
      <c r="N756" s="139">
        <v>0</v>
      </c>
      <c r="O756" s="139"/>
      <c r="Q756" s="174">
        <v>0</v>
      </c>
      <c r="R756" s="174">
        <v>0</v>
      </c>
      <c r="S756" s="174"/>
      <c r="T756" s="174"/>
      <c r="U756" s="174"/>
      <c r="V756" s="174">
        <v>0</v>
      </c>
      <c r="W756" s="140">
        <v>0</v>
      </c>
      <c r="X756" s="140"/>
      <c r="Z756" s="172"/>
      <c r="AA756" s="172"/>
      <c r="AB756" s="172"/>
      <c r="AC756" s="172"/>
      <c r="AD756" s="172"/>
      <c r="AE756" s="172"/>
      <c r="AF756" s="172"/>
      <c r="AG756" s="172"/>
      <c r="AI756" s="168"/>
      <c r="AJ756" s="168"/>
      <c r="AK756" s="170">
        <f t="shared" si="107"/>
        <v>0</v>
      </c>
      <c r="AL756" s="170">
        <f>IFERROR(VLOOKUP(B756,[3]rptBudgetaryBudgetCrossOrganiza!$A$11516:$O$12569,13,FALSE),"0")</f>
        <v>0</v>
      </c>
      <c r="AM756" s="170"/>
      <c r="AN756" s="170"/>
      <c r="AO756" s="170"/>
      <c r="AP756" s="170"/>
      <c r="AQ756" s="170"/>
    </row>
    <row r="757" spans="2:43" x14ac:dyDescent="0.2">
      <c r="B757" s="141" t="s">
        <v>1087</v>
      </c>
      <c r="C757" s="148" t="str">
        <f t="shared" si="103"/>
        <v>45</v>
      </c>
      <c r="D757" s="148" t="str">
        <f t="shared" si="104"/>
        <v>41</v>
      </c>
      <c r="E757" s="148" t="str">
        <f t="shared" si="105"/>
        <v>000</v>
      </c>
      <c r="F757" s="141" t="str">
        <f t="shared" si="106"/>
        <v>6350.05</v>
      </c>
      <c r="G757" s="141" t="s">
        <v>1118</v>
      </c>
      <c r="H757" s="163">
        <v>0</v>
      </c>
      <c r="I757" s="163">
        <v>0</v>
      </c>
      <c r="J757" s="163"/>
      <c r="K757" s="163"/>
      <c r="L757" s="163"/>
      <c r="M757" s="163">
        <v>0</v>
      </c>
      <c r="N757" s="139">
        <v>0</v>
      </c>
      <c r="O757" s="139"/>
      <c r="Q757" s="174">
        <v>0</v>
      </c>
      <c r="R757" s="174">
        <v>0</v>
      </c>
      <c r="S757" s="174"/>
      <c r="T757" s="174"/>
      <c r="U757" s="174"/>
      <c r="V757" s="174">
        <v>0</v>
      </c>
      <c r="W757" s="140">
        <v>0</v>
      </c>
      <c r="X757" s="140"/>
      <c r="Z757" s="172"/>
      <c r="AA757" s="172"/>
      <c r="AB757" s="172"/>
      <c r="AC757" s="172"/>
      <c r="AD757" s="172"/>
      <c r="AE757" s="172"/>
      <c r="AF757" s="172"/>
      <c r="AG757" s="172"/>
      <c r="AI757" s="168"/>
      <c r="AJ757" s="168"/>
      <c r="AK757" s="170">
        <f t="shared" si="107"/>
        <v>0</v>
      </c>
      <c r="AL757" s="170">
        <f>IFERROR(VLOOKUP(B757,[3]rptBudgetaryBudgetCrossOrganiza!$A$11516:$O$12569,13,FALSE),"0")</f>
        <v>0</v>
      </c>
      <c r="AM757" s="170"/>
      <c r="AN757" s="170"/>
      <c r="AO757" s="170"/>
      <c r="AP757" s="170"/>
      <c r="AQ757" s="170"/>
    </row>
    <row r="758" spans="2:43" x14ac:dyDescent="0.2">
      <c r="B758" s="141" t="s">
        <v>1088</v>
      </c>
      <c r="C758" s="148" t="str">
        <f t="shared" si="103"/>
        <v>45</v>
      </c>
      <c r="D758" s="148" t="str">
        <f t="shared" si="104"/>
        <v>41</v>
      </c>
      <c r="E758" s="148" t="str">
        <f t="shared" si="105"/>
        <v>000</v>
      </c>
      <c r="F758" s="141" t="str">
        <f t="shared" si="106"/>
        <v>6350.06</v>
      </c>
      <c r="G758" s="141" t="s">
        <v>1119</v>
      </c>
      <c r="H758" s="163">
        <v>0</v>
      </c>
      <c r="I758" s="163">
        <v>0</v>
      </c>
      <c r="J758" s="163"/>
      <c r="K758" s="163"/>
      <c r="L758" s="163"/>
      <c r="M758" s="163">
        <v>0</v>
      </c>
      <c r="N758" s="139">
        <v>0</v>
      </c>
      <c r="O758" s="139"/>
      <c r="Q758" s="174">
        <v>0</v>
      </c>
      <c r="R758" s="174">
        <v>0</v>
      </c>
      <c r="S758" s="174"/>
      <c r="T758" s="174"/>
      <c r="U758" s="174"/>
      <c r="V758" s="174">
        <v>0</v>
      </c>
      <c r="W758" s="140">
        <v>0</v>
      </c>
      <c r="X758" s="140"/>
      <c r="Z758" s="172"/>
      <c r="AA758" s="172"/>
      <c r="AB758" s="172"/>
      <c r="AC758" s="172"/>
      <c r="AD758" s="172"/>
      <c r="AE758" s="172"/>
      <c r="AF758" s="172"/>
      <c r="AG758" s="172"/>
      <c r="AI758" s="168"/>
      <c r="AJ758" s="168"/>
      <c r="AK758" s="170">
        <f t="shared" si="107"/>
        <v>0</v>
      </c>
      <c r="AL758" s="170">
        <f>IFERROR(VLOOKUP(B758,[3]rptBudgetaryBudgetCrossOrganiza!$A$11516:$O$12569,13,FALSE),"0")</f>
        <v>0</v>
      </c>
      <c r="AM758" s="170"/>
      <c r="AN758" s="170"/>
      <c r="AO758" s="170"/>
      <c r="AP758" s="170"/>
      <c r="AQ758" s="170"/>
    </row>
    <row r="759" spans="2:43" x14ac:dyDescent="0.2">
      <c r="B759" s="141" t="s">
        <v>1089</v>
      </c>
      <c r="C759" s="148" t="str">
        <f t="shared" si="103"/>
        <v>45</v>
      </c>
      <c r="D759" s="148" t="str">
        <f t="shared" si="104"/>
        <v>41</v>
      </c>
      <c r="E759" s="148" t="str">
        <f t="shared" si="105"/>
        <v>000</v>
      </c>
      <c r="F759" s="141" t="str">
        <f t="shared" si="106"/>
        <v>6400.01</v>
      </c>
      <c r="G759" s="141" t="s">
        <v>162</v>
      </c>
      <c r="H759" s="163">
        <v>0</v>
      </c>
      <c r="I759" s="163">
        <v>0</v>
      </c>
      <c r="J759" s="163"/>
      <c r="K759" s="163"/>
      <c r="L759" s="163"/>
      <c r="M759" s="163">
        <v>0</v>
      </c>
      <c r="N759" s="139">
        <v>0</v>
      </c>
      <c r="O759" s="139"/>
      <c r="Q759" s="174">
        <v>0</v>
      </c>
      <c r="R759" s="174">
        <v>0</v>
      </c>
      <c r="S759" s="174"/>
      <c r="T759" s="174"/>
      <c r="U759" s="174"/>
      <c r="V759" s="174">
        <v>0</v>
      </c>
      <c r="W759" s="140">
        <v>0</v>
      </c>
      <c r="X759" s="140"/>
      <c r="Z759" s="172"/>
      <c r="AA759" s="172"/>
      <c r="AB759" s="172"/>
      <c r="AC759" s="172"/>
      <c r="AD759" s="172"/>
      <c r="AE759" s="172"/>
      <c r="AF759" s="172"/>
      <c r="AG759" s="172"/>
      <c r="AI759" s="168"/>
      <c r="AJ759" s="168"/>
      <c r="AK759" s="170">
        <f t="shared" si="107"/>
        <v>0</v>
      </c>
      <c r="AL759" s="170">
        <f>IFERROR(VLOOKUP(B759,[3]rptBudgetaryBudgetCrossOrganiza!$A$11516:$O$12569,13,FALSE),"0")</f>
        <v>0</v>
      </c>
      <c r="AM759" s="170"/>
      <c r="AN759" s="170"/>
      <c r="AO759" s="170"/>
      <c r="AP759" s="170"/>
      <c r="AQ759" s="170"/>
    </row>
    <row r="760" spans="2:43" x14ac:dyDescent="0.2">
      <c r="B760" s="141" t="s">
        <v>1090</v>
      </c>
      <c r="C760" s="148" t="str">
        <f t="shared" si="103"/>
        <v>45</v>
      </c>
      <c r="D760" s="148" t="str">
        <f t="shared" si="104"/>
        <v>41</v>
      </c>
      <c r="E760" s="148" t="str">
        <f t="shared" si="105"/>
        <v>000</v>
      </c>
      <c r="F760" s="141" t="str">
        <f t="shared" si="106"/>
        <v>6400.02</v>
      </c>
      <c r="G760" s="141" t="s">
        <v>119</v>
      </c>
      <c r="H760" s="163">
        <v>0</v>
      </c>
      <c r="I760" s="163">
        <v>0</v>
      </c>
      <c r="J760" s="163"/>
      <c r="K760" s="163"/>
      <c r="L760" s="163"/>
      <c r="M760" s="163">
        <v>0</v>
      </c>
      <c r="N760" s="139">
        <v>0</v>
      </c>
      <c r="O760" s="139"/>
      <c r="Q760" s="174">
        <v>0</v>
      </c>
      <c r="R760" s="174">
        <v>0</v>
      </c>
      <c r="S760" s="174"/>
      <c r="T760" s="174"/>
      <c r="U760" s="174"/>
      <c r="V760" s="174">
        <v>0</v>
      </c>
      <c r="W760" s="140">
        <v>0</v>
      </c>
      <c r="X760" s="140"/>
      <c r="Z760" s="172"/>
      <c r="AA760" s="172"/>
      <c r="AB760" s="172"/>
      <c r="AC760" s="172"/>
      <c r="AD760" s="172"/>
      <c r="AE760" s="172"/>
      <c r="AF760" s="172"/>
      <c r="AG760" s="172"/>
      <c r="AI760" s="168"/>
      <c r="AJ760" s="168"/>
      <c r="AK760" s="170">
        <f t="shared" si="107"/>
        <v>0</v>
      </c>
      <c r="AL760" s="170">
        <f>IFERROR(VLOOKUP(B760,[3]rptBudgetaryBudgetCrossOrganiza!$A$11516:$O$12569,13,FALSE),"0")</f>
        <v>0</v>
      </c>
      <c r="AM760" s="170"/>
      <c r="AN760" s="170"/>
      <c r="AO760" s="170"/>
      <c r="AP760" s="170"/>
      <c r="AQ760" s="170"/>
    </row>
    <row r="761" spans="2:43" x14ac:dyDescent="0.2">
      <c r="B761" s="141" t="s">
        <v>1091</v>
      </c>
      <c r="C761" s="148" t="str">
        <f t="shared" si="103"/>
        <v>45</v>
      </c>
      <c r="D761" s="148" t="str">
        <f t="shared" si="104"/>
        <v>41</v>
      </c>
      <c r="E761" s="148" t="str">
        <f t="shared" si="105"/>
        <v>000</v>
      </c>
      <c r="F761" s="141" t="str">
        <f t="shared" si="106"/>
        <v>6400.03</v>
      </c>
      <c r="G761" s="141" t="s">
        <v>947</v>
      </c>
      <c r="H761" s="163">
        <v>0</v>
      </c>
      <c r="I761" s="163">
        <v>0</v>
      </c>
      <c r="J761" s="163"/>
      <c r="K761" s="163"/>
      <c r="L761" s="163"/>
      <c r="M761" s="163">
        <v>0</v>
      </c>
      <c r="N761" s="139">
        <v>0</v>
      </c>
      <c r="O761" s="139"/>
      <c r="Q761" s="174">
        <v>0</v>
      </c>
      <c r="R761" s="174">
        <v>0</v>
      </c>
      <c r="S761" s="174"/>
      <c r="T761" s="174"/>
      <c r="U761" s="174"/>
      <c r="V761" s="174">
        <v>0</v>
      </c>
      <c r="W761" s="140">
        <v>0</v>
      </c>
      <c r="X761" s="140"/>
      <c r="Z761" s="172"/>
      <c r="AA761" s="172"/>
      <c r="AB761" s="172"/>
      <c r="AC761" s="172"/>
      <c r="AD761" s="172"/>
      <c r="AE761" s="172"/>
      <c r="AF761" s="172"/>
      <c r="AG761" s="172"/>
      <c r="AI761" s="168"/>
      <c r="AJ761" s="168"/>
      <c r="AK761" s="170">
        <f t="shared" si="107"/>
        <v>0</v>
      </c>
      <c r="AL761" s="170">
        <f>IFERROR(VLOOKUP(B761,[3]rptBudgetaryBudgetCrossOrganiza!$A$11516:$O$12569,13,FALSE),"0")</f>
        <v>0</v>
      </c>
      <c r="AM761" s="170"/>
      <c r="AN761" s="170"/>
      <c r="AO761" s="170"/>
      <c r="AP761" s="170"/>
      <c r="AQ761" s="170"/>
    </row>
    <row r="762" spans="2:43" x14ac:dyDescent="0.2">
      <c r="B762" s="141" t="s">
        <v>1092</v>
      </c>
      <c r="C762" s="148" t="str">
        <f t="shared" si="103"/>
        <v>45</v>
      </c>
      <c r="D762" s="148" t="str">
        <f t="shared" si="104"/>
        <v>41</v>
      </c>
      <c r="E762" s="148" t="str">
        <f t="shared" si="105"/>
        <v>000</v>
      </c>
      <c r="F762" s="141" t="str">
        <f t="shared" si="106"/>
        <v>6400.04</v>
      </c>
      <c r="G762" s="141" t="s">
        <v>120</v>
      </c>
      <c r="H762" s="163">
        <v>0</v>
      </c>
      <c r="I762" s="163">
        <v>0</v>
      </c>
      <c r="J762" s="163"/>
      <c r="K762" s="163"/>
      <c r="L762" s="163"/>
      <c r="M762" s="163">
        <v>0</v>
      </c>
      <c r="N762" s="139">
        <v>0</v>
      </c>
      <c r="O762" s="139"/>
      <c r="Q762" s="174">
        <v>0</v>
      </c>
      <c r="R762" s="174">
        <v>0</v>
      </c>
      <c r="S762" s="174"/>
      <c r="T762" s="174"/>
      <c r="U762" s="174"/>
      <c r="V762" s="174">
        <v>0</v>
      </c>
      <c r="W762" s="140">
        <v>0</v>
      </c>
      <c r="X762" s="140"/>
      <c r="Z762" s="172"/>
      <c r="AA762" s="172"/>
      <c r="AB762" s="172"/>
      <c r="AC762" s="172"/>
      <c r="AD762" s="172"/>
      <c r="AE762" s="172"/>
      <c r="AF762" s="172"/>
      <c r="AG762" s="172"/>
      <c r="AI762" s="168"/>
      <c r="AJ762" s="168"/>
      <c r="AK762" s="170">
        <f t="shared" si="107"/>
        <v>0</v>
      </c>
      <c r="AL762" s="170">
        <f>IFERROR(VLOOKUP(B762,[3]rptBudgetaryBudgetCrossOrganiza!$A$11516:$O$12569,13,FALSE),"0")</f>
        <v>0</v>
      </c>
      <c r="AM762" s="170"/>
      <c r="AN762" s="170"/>
      <c r="AO762" s="170"/>
      <c r="AP762" s="170"/>
      <c r="AQ762" s="170"/>
    </row>
    <row r="763" spans="2:43" x14ac:dyDescent="0.2">
      <c r="B763" s="141" t="s">
        <v>1093</v>
      </c>
      <c r="C763" s="148" t="str">
        <f t="shared" si="103"/>
        <v>45</v>
      </c>
      <c r="D763" s="148" t="str">
        <f t="shared" si="104"/>
        <v>41</v>
      </c>
      <c r="E763" s="148" t="str">
        <f t="shared" si="105"/>
        <v>000</v>
      </c>
      <c r="F763" s="141" t="str">
        <f t="shared" si="106"/>
        <v>6400.05</v>
      </c>
      <c r="G763" s="141" t="s">
        <v>121</v>
      </c>
      <c r="H763" s="163">
        <v>0</v>
      </c>
      <c r="I763" s="163">
        <v>0</v>
      </c>
      <c r="J763" s="163"/>
      <c r="K763" s="163"/>
      <c r="L763" s="163"/>
      <c r="M763" s="163">
        <v>0</v>
      </c>
      <c r="N763" s="139">
        <v>0</v>
      </c>
      <c r="O763" s="139"/>
      <c r="Q763" s="174">
        <v>0</v>
      </c>
      <c r="R763" s="174">
        <v>0</v>
      </c>
      <c r="S763" s="174"/>
      <c r="T763" s="174"/>
      <c r="U763" s="174"/>
      <c r="V763" s="174">
        <v>0</v>
      </c>
      <c r="W763" s="140">
        <v>0</v>
      </c>
      <c r="X763" s="140"/>
      <c r="Z763" s="172"/>
      <c r="AA763" s="172"/>
      <c r="AB763" s="172"/>
      <c r="AC763" s="172"/>
      <c r="AD763" s="172"/>
      <c r="AE763" s="172"/>
      <c r="AF763" s="172"/>
      <c r="AG763" s="172"/>
      <c r="AI763" s="168"/>
      <c r="AJ763" s="168"/>
      <c r="AK763" s="170">
        <f t="shared" si="107"/>
        <v>0</v>
      </c>
      <c r="AL763" s="170">
        <f>IFERROR(VLOOKUP(B763,[3]rptBudgetaryBudgetCrossOrganiza!$A$11516:$O$12569,13,FALSE),"0")</f>
        <v>0</v>
      </c>
      <c r="AM763" s="170"/>
      <c r="AN763" s="170"/>
      <c r="AO763" s="170"/>
      <c r="AP763" s="170"/>
      <c r="AQ763" s="170"/>
    </row>
    <row r="764" spans="2:43" x14ac:dyDescent="0.2">
      <c r="B764" s="141" t="s">
        <v>1094</v>
      </c>
      <c r="C764" s="148" t="str">
        <f t="shared" si="103"/>
        <v>45</v>
      </c>
      <c r="D764" s="148" t="str">
        <f t="shared" si="104"/>
        <v>41</v>
      </c>
      <c r="E764" s="148" t="str">
        <f t="shared" si="105"/>
        <v>000</v>
      </c>
      <c r="F764" s="141" t="str">
        <f t="shared" si="106"/>
        <v>6600.01</v>
      </c>
      <c r="G764" s="141" t="s">
        <v>164</v>
      </c>
      <c r="H764" s="163">
        <v>0</v>
      </c>
      <c r="I764" s="163">
        <v>0</v>
      </c>
      <c r="J764" s="163"/>
      <c r="K764" s="163"/>
      <c r="L764" s="163"/>
      <c r="M764" s="163">
        <v>0</v>
      </c>
      <c r="N764" s="139">
        <v>0</v>
      </c>
      <c r="O764" s="139"/>
      <c r="Q764" s="174">
        <v>0</v>
      </c>
      <c r="R764" s="174">
        <v>0</v>
      </c>
      <c r="S764" s="174"/>
      <c r="T764" s="174"/>
      <c r="U764" s="174"/>
      <c r="V764" s="174">
        <v>0</v>
      </c>
      <c r="W764" s="140">
        <v>0</v>
      </c>
      <c r="X764" s="140"/>
      <c r="Z764" s="172"/>
      <c r="AA764" s="172"/>
      <c r="AB764" s="172"/>
      <c r="AC764" s="172"/>
      <c r="AD764" s="172"/>
      <c r="AE764" s="172"/>
      <c r="AF764" s="172"/>
      <c r="AG764" s="172"/>
      <c r="AI764" s="168"/>
      <c r="AJ764" s="168"/>
      <c r="AK764" s="170">
        <f t="shared" si="107"/>
        <v>0</v>
      </c>
      <c r="AL764" s="170">
        <f>IFERROR(VLOOKUP(B764,[3]rptBudgetaryBudgetCrossOrganiza!$A$11516:$O$12569,13,FALSE),"0")</f>
        <v>0</v>
      </c>
      <c r="AM764" s="170"/>
      <c r="AN764" s="170"/>
      <c r="AO764" s="170"/>
      <c r="AP764" s="170"/>
      <c r="AQ764" s="170"/>
    </row>
    <row r="765" spans="2:43" x14ac:dyDescent="0.2">
      <c r="B765" s="141" t="s">
        <v>1095</v>
      </c>
      <c r="C765" s="148" t="str">
        <f t="shared" si="103"/>
        <v>45</v>
      </c>
      <c r="D765" s="148" t="str">
        <f t="shared" si="104"/>
        <v>41</v>
      </c>
      <c r="E765" s="148" t="str">
        <f t="shared" si="105"/>
        <v>000</v>
      </c>
      <c r="F765" s="141" t="str">
        <f t="shared" si="106"/>
        <v>6600.03</v>
      </c>
      <c r="G765" s="141" t="s">
        <v>165</v>
      </c>
      <c r="H765" s="163">
        <v>0</v>
      </c>
      <c r="I765" s="163">
        <v>0</v>
      </c>
      <c r="J765" s="163"/>
      <c r="K765" s="163"/>
      <c r="L765" s="163"/>
      <c r="M765" s="163">
        <v>0</v>
      </c>
      <c r="N765" s="139">
        <v>0</v>
      </c>
      <c r="O765" s="139"/>
      <c r="Q765" s="174">
        <v>0</v>
      </c>
      <c r="R765" s="174">
        <v>0</v>
      </c>
      <c r="S765" s="174"/>
      <c r="T765" s="174"/>
      <c r="U765" s="174"/>
      <c r="V765" s="174">
        <v>0</v>
      </c>
      <c r="W765" s="140">
        <v>0</v>
      </c>
      <c r="X765" s="140"/>
      <c r="Z765" s="172"/>
      <c r="AA765" s="172"/>
      <c r="AB765" s="172"/>
      <c r="AC765" s="172"/>
      <c r="AD765" s="172"/>
      <c r="AE765" s="172"/>
      <c r="AF765" s="172"/>
      <c r="AG765" s="172"/>
      <c r="AI765" s="168"/>
      <c r="AJ765" s="168"/>
      <c r="AK765" s="170">
        <f t="shared" si="107"/>
        <v>0</v>
      </c>
      <c r="AL765" s="170">
        <f>IFERROR(VLOOKUP(B765,[3]rptBudgetaryBudgetCrossOrganiza!$A$11516:$O$12569,13,FALSE),"0")</f>
        <v>0</v>
      </c>
      <c r="AM765" s="170"/>
      <c r="AN765" s="170"/>
      <c r="AO765" s="170"/>
      <c r="AP765" s="170"/>
      <c r="AQ765" s="170"/>
    </row>
    <row r="766" spans="2:43" x14ac:dyDescent="0.2">
      <c r="B766" s="141" t="s">
        <v>1096</v>
      </c>
      <c r="C766" s="148" t="str">
        <f t="shared" si="103"/>
        <v>45</v>
      </c>
      <c r="D766" s="148" t="str">
        <f t="shared" si="104"/>
        <v>41</v>
      </c>
      <c r="E766" s="148" t="str">
        <f t="shared" si="105"/>
        <v>000</v>
      </c>
      <c r="F766" s="141" t="str">
        <f t="shared" si="106"/>
        <v>6600.04</v>
      </c>
      <c r="G766" s="141" t="s">
        <v>123</v>
      </c>
      <c r="H766" s="163">
        <v>0</v>
      </c>
      <c r="I766" s="163">
        <v>0</v>
      </c>
      <c r="J766" s="163"/>
      <c r="K766" s="163"/>
      <c r="L766" s="163"/>
      <c r="M766" s="163">
        <v>0</v>
      </c>
      <c r="N766" s="139">
        <v>0</v>
      </c>
      <c r="O766" s="139"/>
      <c r="Q766" s="174">
        <v>0</v>
      </c>
      <c r="R766" s="174">
        <v>0</v>
      </c>
      <c r="S766" s="174"/>
      <c r="T766" s="174"/>
      <c r="U766" s="174"/>
      <c r="V766" s="174">
        <v>0</v>
      </c>
      <c r="W766" s="140">
        <v>0</v>
      </c>
      <c r="X766" s="140"/>
      <c r="Z766" s="172"/>
      <c r="AA766" s="172"/>
      <c r="AB766" s="172"/>
      <c r="AC766" s="172"/>
      <c r="AD766" s="172"/>
      <c r="AE766" s="172"/>
      <c r="AF766" s="172"/>
      <c r="AG766" s="172"/>
      <c r="AI766" s="168"/>
      <c r="AJ766" s="168"/>
      <c r="AK766" s="170">
        <f t="shared" si="107"/>
        <v>0</v>
      </c>
      <c r="AL766" s="170">
        <f>IFERROR(VLOOKUP(B766,[3]rptBudgetaryBudgetCrossOrganiza!$A$11516:$O$12569,13,FALSE),"0")</f>
        <v>0</v>
      </c>
      <c r="AM766" s="170"/>
      <c r="AN766" s="170"/>
      <c r="AO766" s="170"/>
      <c r="AP766" s="170"/>
      <c r="AQ766" s="170"/>
    </row>
    <row r="767" spans="2:43" x14ac:dyDescent="0.2">
      <c r="B767" s="141" t="s">
        <v>1097</v>
      </c>
      <c r="C767" s="148" t="str">
        <f t="shared" si="103"/>
        <v>45</v>
      </c>
      <c r="D767" s="148" t="str">
        <f t="shared" si="104"/>
        <v>41</v>
      </c>
      <c r="E767" s="148" t="str">
        <f t="shared" si="105"/>
        <v>000</v>
      </c>
      <c r="F767" s="141" t="str">
        <f t="shared" si="106"/>
        <v>6600.05</v>
      </c>
      <c r="G767" s="141" t="s">
        <v>954</v>
      </c>
      <c r="H767" s="163">
        <v>0</v>
      </c>
      <c r="I767" s="163">
        <v>0</v>
      </c>
      <c r="J767" s="163"/>
      <c r="K767" s="163"/>
      <c r="L767" s="163"/>
      <c r="M767" s="163">
        <v>0</v>
      </c>
      <c r="N767" s="139">
        <v>0</v>
      </c>
      <c r="O767" s="139"/>
      <c r="Q767" s="174">
        <v>0</v>
      </c>
      <c r="R767" s="174">
        <v>0</v>
      </c>
      <c r="S767" s="174"/>
      <c r="T767" s="174"/>
      <c r="U767" s="174"/>
      <c r="V767" s="174">
        <v>0</v>
      </c>
      <c r="W767" s="140">
        <v>0</v>
      </c>
      <c r="X767" s="140"/>
      <c r="Z767" s="172"/>
      <c r="AA767" s="172"/>
      <c r="AB767" s="172"/>
      <c r="AC767" s="172"/>
      <c r="AD767" s="172"/>
      <c r="AE767" s="172"/>
      <c r="AF767" s="172"/>
      <c r="AG767" s="172"/>
      <c r="AI767" s="168"/>
      <c r="AJ767" s="168"/>
      <c r="AK767" s="170">
        <f t="shared" si="107"/>
        <v>0</v>
      </c>
      <c r="AL767" s="170">
        <f>IFERROR(VLOOKUP(B767,[3]rptBudgetaryBudgetCrossOrganiza!$A$11516:$O$12569,13,FALSE),"0")</f>
        <v>0</v>
      </c>
      <c r="AM767" s="170"/>
      <c r="AN767" s="170"/>
      <c r="AO767" s="170"/>
      <c r="AP767" s="170"/>
      <c r="AQ767" s="170"/>
    </row>
    <row r="768" spans="2:43" x14ac:dyDescent="0.2">
      <c r="B768" s="141" t="s">
        <v>1098</v>
      </c>
      <c r="C768" s="148" t="str">
        <f t="shared" si="103"/>
        <v>45</v>
      </c>
      <c r="D768" s="148" t="str">
        <f t="shared" si="104"/>
        <v>41</v>
      </c>
      <c r="E768" s="148" t="str">
        <f t="shared" si="105"/>
        <v>000</v>
      </c>
      <c r="F768" s="141" t="str">
        <f t="shared" si="106"/>
        <v>6600.06</v>
      </c>
      <c r="G768" s="141" t="s">
        <v>166</v>
      </c>
      <c r="H768" s="163">
        <v>0</v>
      </c>
      <c r="I768" s="163">
        <v>0</v>
      </c>
      <c r="J768" s="163"/>
      <c r="K768" s="163"/>
      <c r="L768" s="163"/>
      <c r="M768" s="163">
        <v>0</v>
      </c>
      <c r="N768" s="139">
        <v>0</v>
      </c>
      <c r="O768" s="139"/>
      <c r="Q768" s="174">
        <v>0</v>
      </c>
      <c r="R768" s="174">
        <v>0</v>
      </c>
      <c r="S768" s="174"/>
      <c r="T768" s="174"/>
      <c r="U768" s="174"/>
      <c r="V768" s="174">
        <v>0</v>
      </c>
      <c r="W768" s="140">
        <v>0</v>
      </c>
      <c r="X768" s="140"/>
      <c r="Z768" s="172"/>
      <c r="AA768" s="172"/>
      <c r="AB768" s="172"/>
      <c r="AC768" s="172"/>
      <c r="AD768" s="172"/>
      <c r="AE768" s="172"/>
      <c r="AF768" s="172"/>
      <c r="AG768" s="172"/>
      <c r="AI768" s="168"/>
      <c r="AJ768" s="168"/>
      <c r="AK768" s="170">
        <f t="shared" si="107"/>
        <v>0</v>
      </c>
      <c r="AL768" s="170">
        <f>IFERROR(VLOOKUP(B768,[3]rptBudgetaryBudgetCrossOrganiza!$A$11516:$O$12569,13,FALSE),"0")</f>
        <v>0</v>
      </c>
      <c r="AM768" s="170"/>
      <c r="AN768" s="170"/>
      <c r="AO768" s="170"/>
      <c r="AP768" s="170"/>
      <c r="AQ768" s="170"/>
    </row>
    <row r="769" spans="2:43" x14ac:dyDescent="0.2">
      <c r="B769" s="141" t="s">
        <v>1099</v>
      </c>
      <c r="C769" s="148" t="str">
        <f t="shared" si="103"/>
        <v>45</v>
      </c>
      <c r="D769" s="148" t="str">
        <f t="shared" si="104"/>
        <v>41</v>
      </c>
      <c r="E769" s="148" t="str">
        <f t="shared" si="105"/>
        <v>000</v>
      </c>
      <c r="F769" s="141" t="str">
        <f t="shared" si="106"/>
        <v>6600.07</v>
      </c>
      <c r="G769" s="141" t="s">
        <v>124</v>
      </c>
      <c r="H769" s="163">
        <v>0</v>
      </c>
      <c r="I769" s="163">
        <v>0</v>
      </c>
      <c r="J769" s="163"/>
      <c r="K769" s="163"/>
      <c r="L769" s="163"/>
      <c r="M769" s="163">
        <v>0</v>
      </c>
      <c r="N769" s="139">
        <v>0</v>
      </c>
      <c r="O769" s="139"/>
      <c r="Q769" s="174">
        <v>0</v>
      </c>
      <c r="R769" s="174">
        <v>0</v>
      </c>
      <c r="S769" s="174"/>
      <c r="T769" s="174"/>
      <c r="U769" s="174"/>
      <c r="V769" s="174">
        <v>0</v>
      </c>
      <c r="W769" s="140">
        <v>0</v>
      </c>
      <c r="X769" s="140"/>
      <c r="Z769" s="172"/>
      <c r="AA769" s="172"/>
      <c r="AB769" s="172"/>
      <c r="AC769" s="172"/>
      <c r="AD769" s="172"/>
      <c r="AE769" s="172"/>
      <c r="AF769" s="172"/>
      <c r="AG769" s="172"/>
      <c r="AI769" s="168"/>
      <c r="AJ769" s="168"/>
      <c r="AK769" s="170">
        <f t="shared" si="107"/>
        <v>0</v>
      </c>
      <c r="AL769" s="170">
        <f>IFERROR(VLOOKUP(B769,[3]rptBudgetaryBudgetCrossOrganiza!$A$11516:$O$12569,13,FALSE),"0")</f>
        <v>0</v>
      </c>
      <c r="AM769" s="170"/>
      <c r="AN769" s="170"/>
      <c r="AO769" s="170"/>
      <c r="AP769" s="170"/>
      <c r="AQ769" s="170"/>
    </row>
    <row r="770" spans="2:43" x14ac:dyDescent="0.2">
      <c r="B770" s="141" t="s">
        <v>1100</v>
      </c>
      <c r="C770" s="148" t="str">
        <f t="shared" ref="C770:C783" si="108">MID(B770,5,2)</f>
        <v>45</v>
      </c>
      <c r="D770" s="148" t="str">
        <f t="shared" ref="D770:D783" si="109">MID(B770,8,2)</f>
        <v>41</v>
      </c>
      <c r="E770" s="148" t="str">
        <f t="shared" ref="E770:E783" si="110">MID(B770,11,3)</f>
        <v>000</v>
      </c>
      <c r="F770" s="141" t="str">
        <f t="shared" ref="F770:F783" si="111">RIGHT(B770,7)</f>
        <v>6600.08</v>
      </c>
      <c r="G770" s="141" t="s">
        <v>1120</v>
      </c>
      <c r="H770" s="163">
        <v>0</v>
      </c>
      <c r="I770" s="163">
        <v>0</v>
      </c>
      <c r="J770" s="163"/>
      <c r="K770" s="163"/>
      <c r="L770" s="163"/>
      <c r="M770" s="163">
        <v>0</v>
      </c>
      <c r="N770" s="139">
        <v>0</v>
      </c>
      <c r="O770" s="139"/>
      <c r="Q770" s="174">
        <v>0</v>
      </c>
      <c r="R770" s="174">
        <v>0</v>
      </c>
      <c r="S770" s="174"/>
      <c r="T770" s="174"/>
      <c r="U770" s="174"/>
      <c r="V770" s="174">
        <v>0</v>
      </c>
      <c r="W770" s="140">
        <v>0</v>
      </c>
      <c r="X770" s="140"/>
      <c r="Z770" s="172"/>
      <c r="AA770" s="172"/>
      <c r="AB770" s="172"/>
      <c r="AC770" s="172"/>
      <c r="AD770" s="172"/>
      <c r="AE770" s="172"/>
      <c r="AF770" s="172"/>
      <c r="AG770" s="172"/>
      <c r="AI770" s="168"/>
      <c r="AJ770" s="168"/>
      <c r="AK770" s="170">
        <f t="shared" si="107"/>
        <v>0</v>
      </c>
      <c r="AL770" s="170">
        <f>IFERROR(VLOOKUP(B770,[3]rptBudgetaryBudgetCrossOrganiza!$A$11516:$O$12569,13,FALSE),"0")</f>
        <v>0</v>
      </c>
      <c r="AM770" s="170"/>
      <c r="AN770" s="170"/>
      <c r="AO770" s="170"/>
      <c r="AP770" s="170"/>
      <c r="AQ770" s="170"/>
    </row>
    <row r="771" spans="2:43" x14ac:dyDescent="0.2">
      <c r="B771" s="141" t="s">
        <v>1101</v>
      </c>
      <c r="C771" s="148" t="str">
        <f t="shared" si="108"/>
        <v>45</v>
      </c>
      <c r="D771" s="148" t="str">
        <f t="shared" si="109"/>
        <v>41</v>
      </c>
      <c r="E771" s="148" t="str">
        <f t="shared" si="110"/>
        <v>000</v>
      </c>
      <c r="F771" s="141" t="str">
        <f t="shared" si="111"/>
        <v>6600.14</v>
      </c>
      <c r="G771" s="141" t="s">
        <v>1121</v>
      </c>
      <c r="H771" s="163">
        <v>0</v>
      </c>
      <c r="I771" s="163">
        <v>0</v>
      </c>
      <c r="J771" s="163"/>
      <c r="K771" s="163"/>
      <c r="L771" s="163"/>
      <c r="M771" s="163">
        <v>0</v>
      </c>
      <c r="N771" s="139">
        <v>0</v>
      </c>
      <c r="O771" s="139"/>
      <c r="Q771" s="174">
        <v>0</v>
      </c>
      <c r="R771" s="174">
        <v>0</v>
      </c>
      <c r="S771" s="174"/>
      <c r="T771" s="174"/>
      <c r="U771" s="174"/>
      <c r="V771" s="174">
        <v>0</v>
      </c>
      <c r="W771" s="140">
        <v>0</v>
      </c>
      <c r="X771" s="140"/>
      <c r="Z771" s="172"/>
      <c r="AA771" s="172"/>
      <c r="AB771" s="172"/>
      <c r="AC771" s="172"/>
      <c r="AD771" s="172"/>
      <c r="AE771" s="172"/>
      <c r="AF771" s="172"/>
      <c r="AG771" s="172"/>
      <c r="AI771" s="168"/>
      <c r="AJ771" s="168"/>
      <c r="AK771" s="170">
        <f t="shared" ref="AK771:AK783" si="112">AJ771</f>
        <v>0</v>
      </c>
      <c r="AL771" s="170">
        <f>IFERROR(VLOOKUP(B771,[3]rptBudgetaryBudgetCrossOrganiza!$A$11516:$O$12569,13,FALSE),"0")</f>
        <v>0</v>
      </c>
      <c r="AM771" s="170"/>
      <c r="AN771" s="170"/>
      <c r="AO771" s="170"/>
      <c r="AP771" s="170"/>
      <c r="AQ771" s="170"/>
    </row>
    <row r="772" spans="2:43" x14ac:dyDescent="0.2">
      <c r="B772" s="141" t="s">
        <v>1102</v>
      </c>
      <c r="C772" s="148" t="str">
        <f t="shared" si="108"/>
        <v>45</v>
      </c>
      <c r="D772" s="148" t="str">
        <f t="shared" si="109"/>
        <v>41</v>
      </c>
      <c r="E772" s="148" t="str">
        <f t="shared" si="110"/>
        <v>000</v>
      </c>
      <c r="F772" s="141" t="str">
        <f t="shared" si="111"/>
        <v>6600.24</v>
      </c>
      <c r="G772" s="141" t="s">
        <v>1122</v>
      </c>
      <c r="H772" s="163">
        <v>0</v>
      </c>
      <c r="I772" s="163">
        <v>0</v>
      </c>
      <c r="J772" s="163"/>
      <c r="K772" s="163"/>
      <c r="L772" s="163"/>
      <c r="M772" s="163">
        <v>0</v>
      </c>
      <c r="N772" s="139">
        <v>0</v>
      </c>
      <c r="O772" s="139"/>
      <c r="Q772" s="174">
        <v>0</v>
      </c>
      <c r="R772" s="174">
        <v>0</v>
      </c>
      <c r="S772" s="174"/>
      <c r="T772" s="174"/>
      <c r="U772" s="174"/>
      <c r="V772" s="174">
        <v>0</v>
      </c>
      <c r="W772" s="140">
        <v>0</v>
      </c>
      <c r="X772" s="140"/>
      <c r="Z772" s="172"/>
      <c r="AA772" s="172"/>
      <c r="AB772" s="172"/>
      <c r="AC772" s="172"/>
      <c r="AD772" s="172"/>
      <c r="AE772" s="172"/>
      <c r="AF772" s="172"/>
      <c r="AG772" s="172"/>
      <c r="AI772" s="168"/>
      <c r="AJ772" s="168"/>
      <c r="AK772" s="170">
        <f t="shared" si="112"/>
        <v>0</v>
      </c>
      <c r="AL772" s="170">
        <f>IFERROR(VLOOKUP(B772,[3]rptBudgetaryBudgetCrossOrganiza!$A$11516:$O$12569,13,FALSE),"0")</f>
        <v>0</v>
      </c>
      <c r="AM772" s="170"/>
      <c r="AN772" s="170"/>
      <c r="AO772" s="170"/>
      <c r="AP772" s="170"/>
      <c r="AQ772" s="170"/>
    </row>
    <row r="773" spans="2:43" x14ac:dyDescent="0.2">
      <c r="B773" s="141" t="s">
        <v>1103</v>
      </c>
      <c r="C773" s="148" t="str">
        <f t="shared" si="108"/>
        <v>45</v>
      </c>
      <c r="D773" s="148" t="str">
        <f t="shared" si="109"/>
        <v>41</v>
      </c>
      <c r="E773" s="148" t="str">
        <f t="shared" si="110"/>
        <v>000</v>
      </c>
      <c r="F773" s="141" t="str">
        <f t="shared" si="111"/>
        <v>6600.25</v>
      </c>
      <c r="G773" s="141" t="s">
        <v>167</v>
      </c>
      <c r="H773" s="163">
        <v>0</v>
      </c>
      <c r="I773" s="163">
        <v>0</v>
      </c>
      <c r="J773" s="163"/>
      <c r="K773" s="163"/>
      <c r="L773" s="163"/>
      <c r="M773" s="163">
        <v>0</v>
      </c>
      <c r="N773" s="139">
        <v>0</v>
      </c>
      <c r="O773" s="139"/>
      <c r="Q773" s="174">
        <v>0</v>
      </c>
      <c r="R773" s="174">
        <v>0</v>
      </c>
      <c r="S773" s="174"/>
      <c r="T773" s="174"/>
      <c r="U773" s="174"/>
      <c r="V773" s="174">
        <v>0</v>
      </c>
      <c r="W773" s="140">
        <v>0</v>
      </c>
      <c r="X773" s="140"/>
      <c r="Z773" s="172"/>
      <c r="AA773" s="172"/>
      <c r="AB773" s="172"/>
      <c r="AC773" s="172"/>
      <c r="AD773" s="172"/>
      <c r="AE773" s="172"/>
      <c r="AF773" s="172"/>
      <c r="AG773" s="172"/>
      <c r="AI773" s="168"/>
      <c r="AJ773" s="168"/>
      <c r="AK773" s="170">
        <f t="shared" si="112"/>
        <v>0</v>
      </c>
      <c r="AL773" s="170">
        <f>IFERROR(VLOOKUP(B773,[3]rptBudgetaryBudgetCrossOrganiza!$A$11516:$O$12569,13,FALSE),"0")</f>
        <v>0</v>
      </c>
      <c r="AM773" s="170"/>
      <c r="AN773" s="170"/>
      <c r="AO773" s="170"/>
      <c r="AP773" s="170"/>
      <c r="AQ773" s="170"/>
    </row>
    <row r="774" spans="2:43" x14ac:dyDescent="0.2">
      <c r="B774" s="141" t="s">
        <v>1104</v>
      </c>
      <c r="C774" s="148" t="str">
        <f t="shared" si="108"/>
        <v>45</v>
      </c>
      <c r="D774" s="148" t="str">
        <f t="shared" si="109"/>
        <v>41</v>
      </c>
      <c r="E774" s="148" t="str">
        <f t="shared" si="110"/>
        <v>000</v>
      </c>
      <c r="F774" s="141" t="str">
        <f t="shared" si="111"/>
        <v>6600.26</v>
      </c>
      <c r="G774" s="141" t="s">
        <v>181</v>
      </c>
      <c r="H774" s="163">
        <v>0</v>
      </c>
      <c r="I774" s="163">
        <v>0</v>
      </c>
      <c r="J774" s="163"/>
      <c r="K774" s="163"/>
      <c r="L774" s="163"/>
      <c r="M774" s="163">
        <v>0</v>
      </c>
      <c r="N774" s="139">
        <v>0</v>
      </c>
      <c r="O774" s="139"/>
      <c r="Q774" s="174">
        <v>0</v>
      </c>
      <c r="R774" s="174">
        <v>0</v>
      </c>
      <c r="S774" s="174"/>
      <c r="T774" s="174"/>
      <c r="U774" s="174"/>
      <c r="V774" s="174">
        <v>0</v>
      </c>
      <c r="W774" s="140">
        <v>0</v>
      </c>
      <c r="X774" s="140"/>
      <c r="Z774" s="172"/>
      <c r="AA774" s="172"/>
      <c r="AB774" s="172"/>
      <c r="AC774" s="172"/>
      <c r="AD774" s="172"/>
      <c r="AE774" s="172"/>
      <c r="AF774" s="172"/>
      <c r="AG774" s="172"/>
      <c r="AI774" s="168"/>
      <c r="AJ774" s="168"/>
      <c r="AK774" s="170">
        <f t="shared" si="112"/>
        <v>0</v>
      </c>
      <c r="AL774" s="170">
        <f>IFERROR(VLOOKUP(B774,[3]rptBudgetaryBudgetCrossOrganiza!$A$11516:$O$12569,13,FALSE),"0")</f>
        <v>0</v>
      </c>
      <c r="AM774" s="170"/>
      <c r="AN774" s="170"/>
      <c r="AO774" s="170"/>
      <c r="AP774" s="170"/>
      <c r="AQ774" s="170"/>
    </row>
    <row r="775" spans="2:43" x14ac:dyDescent="0.2">
      <c r="B775" s="141" t="s">
        <v>1105</v>
      </c>
      <c r="C775" s="148" t="str">
        <f t="shared" si="108"/>
        <v>45</v>
      </c>
      <c r="D775" s="148" t="str">
        <f t="shared" si="109"/>
        <v>41</v>
      </c>
      <c r="E775" s="148" t="str">
        <f t="shared" si="110"/>
        <v>000</v>
      </c>
      <c r="F775" s="141" t="str">
        <f t="shared" si="111"/>
        <v>6600.27</v>
      </c>
      <c r="G775" s="141" t="s">
        <v>1123</v>
      </c>
      <c r="H775" s="163">
        <v>0</v>
      </c>
      <c r="I775" s="163">
        <v>0</v>
      </c>
      <c r="J775" s="163"/>
      <c r="K775" s="163"/>
      <c r="L775" s="163"/>
      <c r="M775" s="163">
        <v>0</v>
      </c>
      <c r="N775" s="139">
        <v>0</v>
      </c>
      <c r="O775" s="139"/>
      <c r="Q775" s="174">
        <v>0</v>
      </c>
      <c r="R775" s="174">
        <v>0</v>
      </c>
      <c r="S775" s="174"/>
      <c r="T775" s="174"/>
      <c r="U775" s="174"/>
      <c r="V775" s="174">
        <v>0</v>
      </c>
      <c r="W775" s="140">
        <v>0</v>
      </c>
      <c r="X775" s="140"/>
      <c r="Z775" s="172"/>
      <c r="AA775" s="172"/>
      <c r="AB775" s="172"/>
      <c r="AC775" s="172"/>
      <c r="AD775" s="172"/>
      <c r="AE775" s="172"/>
      <c r="AF775" s="172"/>
      <c r="AG775" s="172"/>
      <c r="AI775" s="168"/>
      <c r="AJ775" s="168"/>
      <c r="AK775" s="170">
        <f t="shared" si="112"/>
        <v>0</v>
      </c>
      <c r="AL775" s="170">
        <f>IFERROR(VLOOKUP(B775,[3]rptBudgetaryBudgetCrossOrganiza!$A$11516:$O$12569,13,FALSE),"0")</f>
        <v>0</v>
      </c>
      <c r="AM775" s="170"/>
      <c r="AN775" s="170"/>
      <c r="AO775" s="170"/>
      <c r="AP775" s="170"/>
      <c r="AQ775" s="170"/>
    </row>
    <row r="776" spans="2:43" x14ac:dyDescent="0.2">
      <c r="B776" s="141" t="s">
        <v>1106</v>
      </c>
      <c r="C776" s="148" t="str">
        <f t="shared" si="108"/>
        <v>45</v>
      </c>
      <c r="D776" s="148" t="str">
        <f t="shared" si="109"/>
        <v>41</v>
      </c>
      <c r="E776" s="148" t="str">
        <f t="shared" si="110"/>
        <v>000</v>
      </c>
      <c r="F776" s="141" t="str">
        <f t="shared" si="111"/>
        <v>6600.29</v>
      </c>
      <c r="G776" s="141" t="s">
        <v>1124</v>
      </c>
      <c r="H776" s="163">
        <v>0</v>
      </c>
      <c r="I776" s="163">
        <v>0</v>
      </c>
      <c r="J776" s="163"/>
      <c r="K776" s="163"/>
      <c r="L776" s="163"/>
      <c r="M776" s="163">
        <v>0</v>
      </c>
      <c r="N776" s="139">
        <v>0</v>
      </c>
      <c r="O776" s="139"/>
      <c r="Q776" s="174">
        <v>0</v>
      </c>
      <c r="R776" s="174">
        <v>0</v>
      </c>
      <c r="S776" s="174"/>
      <c r="T776" s="174"/>
      <c r="U776" s="174"/>
      <c r="V776" s="174">
        <v>0</v>
      </c>
      <c r="W776" s="140">
        <v>0</v>
      </c>
      <c r="X776" s="140"/>
      <c r="Z776" s="172"/>
      <c r="AA776" s="172"/>
      <c r="AB776" s="172"/>
      <c r="AC776" s="172"/>
      <c r="AD776" s="172"/>
      <c r="AE776" s="172"/>
      <c r="AF776" s="172"/>
      <c r="AG776" s="172"/>
      <c r="AI776" s="168"/>
      <c r="AJ776" s="168"/>
      <c r="AK776" s="170">
        <f t="shared" si="112"/>
        <v>0</v>
      </c>
      <c r="AL776" s="170">
        <f>IFERROR(VLOOKUP(B776,[3]rptBudgetaryBudgetCrossOrganiza!$A$11516:$O$12569,13,FALSE),"0")</f>
        <v>0</v>
      </c>
      <c r="AM776" s="170"/>
      <c r="AN776" s="170"/>
      <c r="AO776" s="170"/>
      <c r="AP776" s="170"/>
      <c r="AQ776" s="170"/>
    </row>
    <row r="777" spans="2:43" x14ac:dyDescent="0.2">
      <c r="B777" s="141" t="s">
        <v>1107</v>
      </c>
      <c r="C777" s="148" t="str">
        <f t="shared" si="108"/>
        <v>45</v>
      </c>
      <c r="D777" s="148" t="str">
        <f t="shared" si="109"/>
        <v>41</v>
      </c>
      <c r="E777" s="148" t="str">
        <f t="shared" si="110"/>
        <v>000</v>
      </c>
      <c r="F777" s="141" t="str">
        <f t="shared" si="111"/>
        <v>6600.30</v>
      </c>
      <c r="G777" s="141" t="s">
        <v>1125</v>
      </c>
      <c r="H777" s="163">
        <v>0</v>
      </c>
      <c r="I777" s="163">
        <v>0</v>
      </c>
      <c r="J777" s="163"/>
      <c r="K777" s="163"/>
      <c r="L777" s="163"/>
      <c r="M777" s="163">
        <v>0</v>
      </c>
      <c r="N777" s="139">
        <v>0</v>
      </c>
      <c r="O777" s="139"/>
      <c r="Q777" s="174">
        <v>0</v>
      </c>
      <c r="R777" s="174">
        <v>0</v>
      </c>
      <c r="S777" s="174"/>
      <c r="T777" s="174"/>
      <c r="U777" s="174"/>
      <c r="V777" s="174">
        <v>0</v>
      </c>
      <c r="W777" s="140">
        <v>0</v>
      </c>
      <c r="X777" s="140"/>
      <c r="Z777" s="172"/>
      <c r="AA777" s="172"/>
      <c r="AB777" s="172"/>
      <c r="AC777" s="172"/>
      <c r="AD777" s="172"/>
      <c r="AE777" s="172"/>
      <c r="AF777" s="172"/>
      <c r="AG777" s="172"/>
      <c r="AI777" s="168"/>
      <c r="AJ777" s="168"/>
      <c r="AK777" s="170">
        <f t="shared" si="112"/>
        <v>0</v>
      </c>
      <c r="AL777" s="170">
        <f>IFERROR(VLOOKUP(B777,[3]rptBudgetaryBudgetCrossOrganiza!$A$11516:$O$12569,13,FALSE),"0")</f>
        <v>0</v>
      </c>
      <c r="AM777" s="170"/>
      <c r="AN777" s="170"/>
      <c r="AO777" s="170"/>
      <c r="AP777" s="170"/>
      <c r="AQ777" s="170"/>
    </row>
    <row r="778" spans="2:43" x14ac:dyDescent="0.2">
      <c r="B778" s="141" t="s">
        <v>1108</v>
      </c>
      <c r="C778" s="148" t="str">
        <f t="shared" si="108"/>
        <v>45</v>
      </c>
      <c r="D778" s="148" t="str">
        <f t="shared" si="109"/>
        <v>41</v>
      </c>
      <c r="E778" s="148" t="str">
        <f t="shared" si="110"/>
        <v>000</v>
      </c>
      <c r="F778" s="141" t="str">
        <f t="shared" si="111"/>
        <v>7000.03</v>
      </c>
      <c r="G778" s="141" t="s">
        <v>82</v>
      </c>
      <c r="H778" s="163">
        <v>0</v>
      </c>
      <c r="I778" s="163">
        <v>0</v>
      </c>
      <c r="J778" s="163"/>
      <c r="K778" s="163"/>
      <c r="L778" s="163"/>
      <c r="M778" s="163">
        <v>0</v>
      </c>
      <c r="N778" s="139">
        <v>0</v>
      </c>
      <c r="O778" s="139"/>
      <c r="Q778" s="174">
        <v>0</v>
      </c>
      <c r="R778" s="174">
        <v>0</v>
      </c>
      <c r="S778" s="174"/>
      <c r="T778" s="174"/>
      <c r="U778" s="174"/>
      <c r="V778" s="174">
        <v>0</v>
      </c>
      <c r="W778" s="140">
        <v>0</v>
      </c>
      <c r="X778" s="140"/>
      <c r="Z778" s="172"/>
      <c r="AA778" s="172"/>
      <c r="AB778" s="172"/>
      <c r="AC778" s="172"/>
      <c r="AD778" s="172"/>
      <c r="AE778" s="172"/>
      <c r="AF778" s="172"/>
      <c r="AG778" s="172"/>
      <c r="AI778" s="168"/>
      <c r="AJ778" s="168"/>
      <c r="AK778" s="170">
        <f t="shared" si="112"/>
        <v>0</v>
      </c>
      <c r="AL778" s="170">
        <f>IFERROR(VLOOKUP(B778,[3]rptBudgetaryBudgetCrossOrganiza!$A$11516:$O$12569,13,FALSE),"0")</f>
        <v>0</v>
      </c>
      <c r="AM778" s="170"/>
      <c r="AN778" s="170"/>
      <c r="AO778" s="170"/>
      <c r="AP778" s="170"/>
      <c r="AQ778" s="170"/>
    </row>
    <row r="779" spans="2:43" x14ac:dyDescent="0.2">
      <c r="B779" s="141" t="s">
        <v>1109</v>
      </c>
      <c r="C779" s="148" t="str">
        <f t="shared" si="108"/>
        <v>45</v>
      </c>
      <c r="D779" s="148" t="str">
        <f t="shared" si="109"/>
        <v>41</v>
      </c>
      <c r="E779" s="148" t="str">
        <f t="shared" si="110"/>
        <v>000</v>
      </c>
      <c r="F779" s="141" t="str">
        <f t="shared" si="111"/>
        <v>7000.04</v>
      </c>
      <c r="G779" s="141" t="s">
        <v>173</v>
      </c>
      <c r="H779" s="163">
        <v>0</v>
      </c>
      <c r="I779" s="163">
        <v>0</v>
      </c>
      <c r="J779" s="163"/>
      <c r="K779" s="163"/>
      <c r="L779" s="163"/>
      <c r="M779" s="163">
        <v>0</v>
      </c>
      <c r="N779" s="139">
        <v>0</v>
      </c>
      <c r="O779" s="139"/>
      <c r="Q779" s="174">
        <v>0</v>
      </c>
      <c r="R779" s="174">
        <v>0</v>
      </c>
      <c r="S779" s="174"/>
      <c r="T779" s="174"/>
      <c r="U779" s="174"/>
      <c r="V779" s="174">
        <v>0</v>
      </c>
      <c r="W779" s="140">
        <v>0</v>
      </c>
      <c r="X779" s="140"/>
      <c r="Z779" s="172"/>
      <c r="AA779" s="172"/>
      <c r="AB779" s="172"/>
      <c r="AC779" s="172"/>
      <c r="AD779" s="172"/>
      <c r="AE779" s="172"/>
      <c r="AF779" s="172"/>
      <c r="AG779" s="172"/>
      <c r="AI779" s="168"/>
      <c r="AJ779" s="168"/>
      <c r="AK779" s="170">
        <f t="shared" si="112"/>
        <v>0</v>
      </c>
      <c r="AL779" s="170">
        <f>IFERROR(VLOOKUP(B779,[3]rptBudgetaryBudgetCrossOrganiza!$A$11516:$O$12569,13,FALSE),"0")</f>
        <v>0</v>
      </c>
      <c r="AM779" s="170"/>
      <c r="AN779" s="170"/>
      <c r="AO779" s="170"/>
      <c r="AP779" s="170"/>
      <c r="AQ779" s="170"/>
    </row>
    <row r="780" spans="2:43" x14ac:dyDescent="0.2">
      <c r="B780" s="141" t="s">
        <v>1110</v>
      </c>
      <c r="C780" s="148" t="str">
        <f t="shared" si="108"/>
        <v>45</v>
      </c>
      <c r="D780" s="148" t="str">
        <f t="shared" si="109"/>
        <v>41</v>
      </c>
      <c r="E780" s="148" t="str">
        <f t="shared" si="110"/>
        <v>000</v>
      </c>
      <c r="F780" s="141" t="str">
        <f t="shared" si="111"/>
        <v>7000.07</v>
      </c>
      <c r="G780" s="141" t="s">
        <v>862</v>
      </c>
      <c r="H780" s="163">
        <v>0</v>
      </c>
      <c r="I780" s="163">
        <v>0</v>
      </c>
      <c r="J780" s="163"/>
      <c r="K780" s="163"/>
      <c r="L780" s="163"/>
      <c r="M780" s="163">
        <v>0</v>
      </c>
      <c r="N780" s="139">
        <v>0</v>
      </c>
      <c r="O780" s="139"/>
      <c r="Q780" s="174">
        <v>0</v>
      </c>
      <c r="R780" s="174">
        <v>0</v>
      </c>
      <c r="S780" s="174"/>
      <c r="T780" s="174"/>
      <c r="U780" s="174"/>
      <c r="V780" s="174">
        <v>0</v>
      </c>
      <c r="W780" s="140">
        <v>0</v>
      </c>
      <c r="X780" s="140"/>
      <c r="Z780" s="172"/>
      <c r="AA780" s="172"/>
      <c r="AB780" s="172"/>
      <c r="AC780" s="172"/>
      <c r="AD780" s="172"/>
      <c r="AE780" s="172"/>
      <c r="AF780" s="172"/>
      <c r="AG780" s="172"/>
      <c r="AI780" s="168"/>
      <c r="AJ780" s="168"/>
      <c r="AK780" s="170">
        <f t="shared" si="112"/>
        <v>0</v>
      </c>
      <c r="AL780" s="170">
        <f>IFERROR(VLOOKUP(B780,[3]rptBudgetaryBudgetCrossOrganiza!$A$11516:$O$12569,13,FALSE),"0")</f>
        <v>0</v>
      </c>
      <c r="AM780" s="170"/>
      <c r="AN780" s="170"/>
      <c r="AO780" s="170"/>
      <c r="AP780" s="170"/>
      <c r="AQ780" s="170"/>
    </row>
    <row r="781" spans="2:43" x14ac:dyDescent="0.2">
      <c r="B781" s="141" t="s">
        <v>1111</v>
      </c>
      <c r="C781" s="148" t="str">
        <f t="shared" si="108"/>
        <v>45</v>
      </c>
      <c r="D781" s="148" t="str">
        <f t="shared" si="109"/>
        <v>41</v>
      </c>
      <c r="E781" s="148" t="str">
        <f t="shared" si="110"/>
        <v>000</v>
      </c>
      <c r="F781" s="141" t="str">
        <f t="shared" si="111"/>
        <v>7000.08</v>
      </c>
      <c r="G781" s="141" t="s">
        <v>170</v>
      </c>
      <c r="H781" s="163">
        <v>0</v>
      </c>
      <c r="I781" s="163">
        <v>0</v>
      </c>
      <c r="J781" s="163"/>
      <c r="K781" s="163"/>
      <c r="L781" s="163"/>
      <c r="M781" s="163">
        <v>0</v>
      </c>
      <c r="N781" s="139">
        <v>0</v>
      </c>
      <c r="O781" s="139"/>
      <c r="Q781" s="174">
        <v>0</v>
      </c>
      <c r="R781" s="174">
        <v>0</v>
      </c>
      <c r="S781" s="174"/>
      <c r="T781" s="174"/>
      <c r="U781" s="174"/>
      <c r="V781" s="174">
        <v>0</v>
      </c>
      <c r="W781" s="140">
        <v>0</v>
      </c>
      <c r="X781" s="140"/>
      <c r="Z781" s="172"/>
      <c r="AA781" s="172"/>
      <c r="AB781" s="172"/>
      <c r="AC781" s="172"/>
      <c r="AD781" s="172"/>
      <c r="AE781" s="172"/>
      <c r="AF781" s="172"/>
      <c r="AG781" s="172"/>
      <c r="AI781" s="168"/>
      <c r="AJ781" s="168"/>
      <c r="AK781" s="170">
        <f t="shared" si="112"/>
        <v>0</v>
      </c>
      <c r="AL781" s="170">
        <f>IFERROR(VLOOKUP(B781,[3]rptBudgetaryBudgetCrossOrganiza!$A$11516:$O$12569,13,FALSE),"0")</f>
        <v>0</v>
      </c>
      <c r="AM781" s="170"/>
      <c r="AN781" s="170"/>
      <c r="AO781" s="170"/>
      <c r="AP781" s="170"/>
      <c r="AQ781" s="170"/>
    </row>
    <row r="782" spans="2:43" x14ac:dyDescent="0.2">
      <c r="B782" s="141" t="s">
        <v>1112</v>
      </c>
      <c r="C782" s="148" t="str">
        <f t="shared" si="108"/>
        <v>45</v>
      </c>
      <c r="D782" s="148" t="str">
        <f t="shared" si="109"/>
        <v>41</v>
      </c>
      <c r="E782" s="148" t="str">
        <f t="shared" si="110"/>
        <v>000</v>
      </c>
      <c r="F782" s="141" t="str">
        <f t="shared" si="111"/>
        <v>7000.12</v>
      </c>
      <c r="G782" s="141" t="s">
        <v>1126</v>
      </c>
      <c r="H782" s="163">
        <v>0</v>
      </c>
      <c r="I782" s="163">
        <v>0</v>
      </c>
      <c r="J782" s="163"/>
      <c r="K782" s="163"/>
      <c r="L782" s="163"/>
      <c r="M782" s="163">
        <v>0</v>
      </c>
      <c r="N782" s="139">
        <v>0</v>
      </c>
      <c r="O782" s="139"/>
      <c r="Q782" s="174">
        <v>0</v>
      </c>
      <c r="R782" s="174">
        <v>0</v>
      </c>
      <c r="S782" s="174"/>
      <c r="T782" s="174"/>
      <c r="U782" s="174"/>
      <c r="V782" s="174">
        <v>0</v>
      </c>
      <c r="W782" s="140">
        <v>0</v>
      </c>
      <c r="X782" s="140"/>
      <c r="Z782" s="172"/>
      <c r="AA782" s="172"/>
      <c r="AB782" s="172"/>
      <c r="AC782" s="172"/>
      <c r="AD782" s="172"/>
      <c r="AE782" s="172"/>
      <c r="AF782" s="172"/>
      <c r="AG782" s="172"/>
      <c r="AI782" s="168"/>
      <c r="AJ782" s="168"/>
      <c r="AK782" s="170">
        <f t="shared" si="112"/>
        <v>0</v>
      </c>
      <c r="AL782" s="170">
        <f>IFERROR(VLOOKUP(B782,[3]rptBudgetaryBudgetCrossOrganiza!$A$11516:$O$12569,13,FALSE),"0")</f>
        <v>0</v>
      </c>
      <c r="AM782" s="170"/>
      <c r="AN782" s="170"/>
      <c r="AO782" s="170"/>
      <c r="AP782" s="170"/>
      <c r="AQ782" s="170"/>
    </row>
    <row r="783" spans="2:43" x14ac:dyDescent="0.2">
      <c r="B783" s="141" t="s">
        <v>1113</v>
      </c>
      <c r="C783" s="148" t="str">
        <f t="shared" si="108"/>
        <v>45</v>
      </c>
      <c r="D783" s="148" t="str">
        <f t="shared" si="109"/>
        <v>41</v>
      </c>
      <c r="E783" s="148" t="str">
        <f t="shared" si="110"/>
        <v>000</v>
      </c>
      <c r="F783" s="141" t="str">
        <f t="shared" si="111"/>
        <v>7000.99</v>
      </c>
      <c r="G783" s="141" t="s">
        <v>83</v>
      </c>
      <c r="H783" s="163">
        <v>0</v>
      </c>
      <c r="I783" s="163">
        <v>0</v>
      </c>
      <c r="J783" s="163"/>
      <c r="K783" s="163"/>
      <c r="L783" s="163"/>
      <c r="M783" s="163">
        <v>0</v>
      </c>
      <c r="N783" s="139">
        <v>0</v>
      </c>
      <c r="O783" s="139"/>
      <c r="Q783" s="174">
        <v>0</v>
      </c>
      <c r="R783" s="174">
        <v>0</v>
      </c>
      <c r="S783" s="174"/>
      <c r="T783" s="174"/>
      <c r="U783" s="174"/>
      <c r="V783" s="174">
        <v>0</v>
      </c>
      <c r="W783" s="140">
        <v>0</v>
      </c>
      <c r="X783" s="140"/>
      <c r="Z783" s="172"/>
      <c r="AA783" s="172"/>
      <c r="AB783" s="172"/>
      <c r="AC783" s="172"/>
      <c r="AD783" s="172"/>
      <c r="AE783" s="172"/>
      <c r="AF783" s="172"/>
      <c r="AG783" s="172"/>
      <c r="AI783" s="168"/>
      <c r="AJ783" s="168"/>
      <c r="AK783" s="170">
        <f t="shared" si="112"/>
        <v>0</v>
      </c>
      <c r="AL783" s="170">
        <f>IFERROR(VLOOKUP(B783,[3]rptBudgetaryBudgetCrossOrganiza!$A$11516:$O$12569,13,FALSE),"0")</f>
        <v>0</v>
      </c>
      <c r="AM783" s="170"/>
      <c r="AN783" s="170"/>
      <c r="AO783" s="170"/>
      <c r="AP783" s="170"/>
      <c r="AQ783" s="170"/>
    </row>
    <row r="784" spans="2:43" x14ac:dyDescent="0.2">
      <c r="H784" s="141">
        <f>SUBTOTAL(9,H3:H783)</f>
        <v>16328344</v>
      </c>
      <c r="I784" s="141">
        <f>SUBTOTAL(9,I3:I783)</f>
        <v>31563083</v>
      </c>
      <c r="J784" s="141">
        <f>SUM(J3:J783)</f>
        <v>0</v>
      </c>
      <c r="K784" s="141">
        <f>SUM(K3:K783)</f>
        <v>0</v>
      </c>
      <c r="L784" s="141">
        <f>SUM(L3:L783)</f>
        <v>0</v>
      </c>
      <c r="M784" s="141">
        <f>SUM(M3:M783)</f>
        <v>16175079.279999996</v>
      </c>
      <c r="N784" s="141">
        <f>SUBTOTAL(9,N3:N783)</f>
        <v>16175079.279999996</v>
      </c>
      <c r="O784" s="141">
        <f>SUM(O3:O783)</f>
        <v>-11553022.199999996</v>
      </c>
      <c r="Q784" s="141">
        <f>SUBTOTAL(9,Q3:Q783)</f>
        <v>24976130</v>
      </c>
      <c r="R784" s="141">
        <f t="shared" ref="R784:V784" si="113">SUBTOTAL(9,R3:R783)</f>
        <v>39567755</v>
      </c>
      <c r="S784" s="141">
        <f t="shared" si="113"/>
        <v>0</v>
      </c>
      <c r="T784" s="141">
        <f t="shared" si="113"/>
        <v>0</v>
      </c>
      <c r="U784" s="141">
        <f t="shared" si="113"/>
        <v>0</v>
      </c>
      <c r="V784" s="141">
        <f t="shared" si="113"/>
        <v>15999472.159999998</v>
      </c>
      <c r="W784" s="141">
        <f>SUBTOTAL(9,W3:W783)</f>
        <v>15999472.159999998</v>
      </c>
      <c r="X784" s="141">
        <f>SUM(X3:X783)</f>
        <v>-20101785.640000008</v>
      </c>
      <c r="Z784" s="141">
        <f t="shared" ref="Z784:AG784" si="114">SUBTOTAL(9,Z3:Z783)</f>
        <v>17933039</v>
      </c>
      <c r="AA784" s="141">
        <f t="shared" si="114"/>
        <v>37138192</v>
      </c>
      <c r="AB784" s="141">
        <f t="shared" si="114"/>
        <v>0</v>
      </c>
      <c r="AC784" s="141">
        <f t="shared" si="114"/>
        <v>0</v>
      </c>
      <c r="AD784" s="141">
        <f t="shared" si="114"/>
        <v>0</v>
      </c>
      <c r="AE784" s="141">
        <f t="shared" si="114"/>
        <v>22968881.580000013</v>
      </c>
      <c r="AF784" s="141">
        <f t="shared" si="114"/>
        <v>22968881.580000013</v>
      </c>
      <c r="AG784" s="141">
        <f t="shared" si="114"/>
        <v>-10231785.279999997</v>
      </c>
      <c r="AI784" s="141">
        <f>SUM(AI3:AI783)</f>
        <v>18810328</v>
      </c>
      <c r="AJ784" s="141">
        <f>SUM(AJ3:AJ783)</f>
        <v>18874818</v>
      </c>
      <c r="AK784" s="141">
        <f>SUM(AK3:AK783)</f>
        <v>19745754</v>
      </c>
      <c r="AL784" s="141">
        <f>SUM(AL3:AL783)</f>
        <v>5332290.5300000031</v>
      </c>
      <c r="AM784" s="141">
        <f t="shared" ref="AM784:AQ784" si="115">SUM(AM3:AM206)</f>
        <v>0</v>
      </c>
      <c r="AN784" s="141">
        <f t="shared" si="115"/>
        <v>0</v>
      </c>
      <c r="AO784" s="141">
        <f t="shared" si="115"/>
        <v>0</v>
      </c>
      <c r="AP784" s="141">
        <f t="shared" si="115"/>
        <v>0</v>
      </c>
      <c r="AQ784" s="141">
        <f t="shared" si="115"/>
        <v>-2589631</v>
      </c>
    </row>
    <row r="786" spans="9:37" x14ac:dyDescent="0.2">
      <c r="I786" s="141">
        <f>H784-I784</f>
        <v>-15234739</v>
      </c>
      <c r="AK786" s="141">
        <f>AK784-AJ784</f>
        <v>870936</v>
      </c>
    </row>
    <row r="787" spans="9:37" x14ac:dyDescent="0.2">
      <c r="Q787" s="141">
        <f>'Current Working'!Q25</f>
        <v>23837750</v>
      </c>
    </row>
    <row r="788" spans="9:37" x14ac:dyDescent="0.2">
      <c r="Q788" s="141">
        <f>Q784-Q787</f>
        <v>1138380</v>
      </c>
    </row>
    <row r="789" spans="9:37" x14ac:dyDescent="0.2">
      <c r="W789" s="141">
        <v>-2579431</v>
      </c>
    </row>
    <row r="790" spans="9:37" x14ac:dyDescent="0.2">
      <c r="W790" s="141">
        <f>W784-W789</f>
        <v>18578903.159999996</v>
      </c>
    </row>
  </sheetData>
  <autoFilter ref="A2:BA783"/>
  <sortState ref="A3:BI368">
    <sortCondition ref="B3:B368"/>
  </sortState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5"/>
  <sheetViews>
    <sheetView zoomScaleNormal="100" workbookViewId="0">
      <selection activeCell="N25" sqref="N25"/>
    </sheetView>
  </sheetViews>
  <sheetFormatPr defaultRowHeight="12.75" outlineLevelCol="1" x14ac:dyDescent="0.2"/>
  <cols>
    <col min="1" max="1" width="9.140625" style="125"/>
    <col min="2" max="2" width="20.42578125" style="126" bestFit="1" customWidth="1"/>
    <col min="3" max="3" width="9.42578125" style="127" hidden="1" customWidth="1" outlineLevel="1"/>
    <col min="4" max="4" width="8" style="127" hidden="1" customWidth="1" outlineLevel="1"/>
    <col min="5" max="5" width="12.5703125" style="142" hidden="1" customWidth="1" outlineLevel="1"/>
    <col min="6" max="6" width="7.140625" style="128" hidden="1" customWidth="1" outlineLevel="1"/>
    <col min="7" max="7" width="54.28515625" style="128" customWidth="1" collapsed="1"/>
    <col min="8" max="9" width="11.85546875" style="129" hidden="1" customWidth="1" outlineLevel="1"/>
    <col min="10" max="13" width="15.42578125" style="129" hidden="1" customWidth="1" outlineLevel="1"/>
    <col min="14" max="14" width="10.5703125" style="129" bestFit="1" customWidth="1" collapsed="1"/>
    <col min="15" max="15" width="13.28515625" style="129" hidden="1" customWidth="1" outlineLevel="1"/>
    <col min="16" max="16" width="2.7109375" style="129" customWidth="1" collapsed="1"/>
    <col min="17" max="17" width="12.42578125" style="129" hidden="1" customWidth="1" outlineLevel="1"/>
    <col min="18" max="18" width="11.85546875" style="129" hidden="1" customWidth="1" outlineLevel="1"/>
    <col min="19" max="22" width="15.42578125" style="129" hidden="1" customWidth="1" outlineLevel="1"/>
    <col min="23" max="23" width="10.5703125" style="129" bestFit="1" customWidth="1" collapsed="1"/>
    <col min="24" max="24" width="14.85546875" style="129" hidden="1" customWidth="1" outlineLevel="1"/>
    <col min="25" max="25" width="2.7109375" style="129" customWidth="1" collapsed="1"/>
    <col min="26" max="26" width="12.42578125" style="129" hidden="1" customWidth="1" outlineLevel="1"/>
    <col min="27" max="27" width="11.85546875" style="129" bestFit="1" customWidth="1" collapsed="1"/>
    <col min="28" max="31" width="15.42578125" style="129" hidden="1" customWidth="1" outlineLevel="1"/>
    <col min="32" max="32" width="13.7109375" style="129" bestFit="1" customWidth="1" collapsed="1"/>
    <col min="33" max="33" width="13.28515625" style="129" hidden="1" customWidth="1" outlineLevel="1"/>
    <col min="34" max="34" width="2.7109375" style="129" customWidth="1" collapsed="1"/>
    <col min="35" max="35" width="10.7109375" style="129" customWidth="1" outlineLevel="1"/>
    <col min="36" max="36" width="11.85546875" style="129" bestFit="1" customWidth="1"/>
    <col min="37" max="37" width="11.85546875" style="129" customWidth="1"/>
    <col min="38" max="41" width="15.42578125" style="129" customWidth="1" outlineLevel="1"/>
    <col min="42" max="42" width="13.7109375" style="129" bestFit="1" customWidth="1"/>
    <col min="43" max="43" width="14.85546875" style="129" hidden="1" customWidth="1" outlineLevel="1"/>
    <col min="44" max="44" width="2.7109375" style="129" customWidth="1" collapsed="1"/>
    <col min="45" max="45" width="10.7109375" style="129" hidden="1" customWidth="1" outlineLevel="1"/>
    <col min="46" max="46" width="11.85546875" style="129" hidden="1" customWidth="1" outlineLevel="1"/>
    <col min="47" max="50" width="15.42578125" style="129" hidden="1" customWidth="1" outlineLevel="1"/>
    <col min="51" max="51" width="13.7109375" style="129" hidden="1" customWidth="1" outlineLevel="1"/>
    <col min="52" max="52" width="17.7109375" style="129" hidden="1" customWidth="1" outlineLevel="1"/>
    <col min="53" max="53" width="9.140625" style="129" collapsed="1"/>
    <col min="54" max="62" width="9.140625" style="129"/>
    <col min="63" max="258" width="9.140625" style="128"/>
    <col min="259" max="259" width="20.42578125" style="128" bestFit="1" customWidth="1"/>
    <col min="260" max="260" width="9.42578125" style="128" customWidth="1"/>
    <col min="261" max="261" width="8" style="128" customWidth="1"/>
    <col min="262" max="262" width="12.5703125" style="128" customWidth="1"/>
    <col min="263" max="263" width="7.140625" style="128" customWidth="1"/>
    <col min="264" max="264" width="54.28515625" style="128" customWidth="1"/>
    <col min="265" max="265" width="11.85546875" style="128" bestFit="1" customWidth="1"/>
    <col min="266" max="266" width="11.85546875" style="128" customWidth="1"/>
    <col min="267" max="270" width="15.42578125" style="128" bestFit="1" customWidth="1"/>
    <col min="271" max="271" width="10.5703125" style="128" bestFit="1" customWidth="1"/>
    <col min="272" max="272" width="13.28515625" style="128" bestFit="1" customWidth="1"/>
    <col min="273" max="273" width="2.7109375" style="128" customWidth="1"/>
    <col min="274" max="274" width="12.42578125" style="128" bestFit="1" customWidth="1"/>
    <col min="275" max="275" width="11.85546875" style="128" bestFit="1" customWidth="1"/>
    <col min="276" max="279" width="15.42578125" style="128" bestFit="1" customWidth="1"/>
    <col min="280" max="280" width="10.5703125" style="128" bestFit="1" customWidth="1"/>
    <col min="281" max="281" width="17.7109375" style="128" bestFit="1" customWidth="1"/>
    <col min="282" max="282" width="2.7109375" style="128" customWidth="1"/>
    <col min="283" max="283" width="12.42578125" style="128" bestFit="1" customWidth="1"/>
    <col min="284" max="284" width="11.85546875" style="128" bestFit="1" customWidth="1"/>
    <col min="285" max="288" width="15.42578125" style="128" bestFit="1" customWidth="1"/>
    <col min="289" max="289" width="13.7109375" style="128" bestFit="1" customWidth="1"/>
    <col min="290" max="290" width="13.28515625" style="128" bestFit="1" customWidth="1"/>
    <col min="291" max="291" width="2.7109375" style="128" customWidth="1"/>
    <col min="292" max="292" width="10.7109375" style="128" customWidth="1"/>
    <col min="293" max="293" width="11.85546875" style="128" bestFit="1" customWidth="1"/>
    <col min="294" max="297" width="15.42578125" style="128" bestFit="1" customWidth="1"/>
    <col min="298" max="298" width="13.7109375" style="128" bestFit="1" customWidth="1"/>
    <col min="299" max="299" width="17.7109375" style="128" bestFit="1" customWidth="1"/>
    <col min="300" max="514" width="9.140625" style="128"/>
    <col min="515" max="515" width="20.42578125" style="128" bestFit="1" customWidth="1"/>
    <col min="516" max="516" width="9.42578125" style="128" customWidth="1"/>
    <col min="517" max="517" width="8" style="128" customWidth="1"/>
    <col min="518" max="518" width="12.5703125" style="128" customWidth="1"/>
    <col min="519" max="519" width="7.140625" style="128" customWidth="1"/>
    <col min="520" max="520" width="54.28515625" style="128" customWidth="1"/>
    <col min="521" max="521" width="11.85546875" style="128" bestFit="1" customWidth="1"/>
    <col min="522" max="522" width="11.85546875" style="128" customWidth="1"/>
    <col min="523" max="526" width="15.42578125" style="128" bestFit="1" customWidth="1"/>
    <col min="527" max="527" width="10.5703125" style="128" bestFit="1" customWidth="1"/>
    <col min="528" max="528" width="13.28515625" style="128" bestFit="1" customWidth="1"/>
    <col min="529" max="529" width="2.7109375" style="128" customWidth="1"/>
    <col min="530" max="530" width="12.42578125" style="128" bestFit="1" customWidth="1"/>
    <col min="531" max="531" width="11.85546875" style="128" bestFit="1" customWidth="1"/>
    <col min="532" max="535" width="15.42578125" style="128" bestFit="1" customWidth="1"/>
    <col min="536" max="536" width="10.5703125" style="128" bestFit="1" customWidth="1"/>
    <col min="537" max="537" width="17.7109375" style="128" bestFit="1" customWidth="1"/>
    <col min="538" max="538" width="2.7109375" style="128" customWidth="1"/>
    <col min="539" max="539" width="12.42578125" style="128" bestFit="1" customWidth="1"/>
    <col min="540" max="540" width="11.85546875" style="128" bestFit="1" customWidth="1"/>
    <col min="541" max="544" width="15.42578125" style="128" bestFit="1" customWidth="1"/>
    <col min="545" max="545" width="13.7109375" style="128" bestFit="1" customWidth="1"/>
    <col min="546" max="546" width="13.28515625" style="128" bestFit="1" customWidth="1"/>
    <col min="547" max="547" width="2.7109375" style="128" customWidth="1"/>
    <col min="548" max="548" width="10.7109375" style="128" customWidth="1"/>
    <col min="549" max="549" width="11.85546875" style="128" bestFit="1" customWidth="1"/>
    <col min="550" max="553" width="15.42578125" style="128" bestFit="1" customWidth="1"/>
    <col min="554" max="554" width="13.7109375" style="128" bestFit="1" customWidth="1"/>
    <col min="555" max="555" width="17.7109375" style="128" bestFit="1" customWidth="1"/>
    <col min="556" max="770" width="9.140625" style="128"/>
    <col min="771" max="771" width="20.42578125" style="128" bestFit="1" customWidth="1"/>
    <col min="772" max="772" width="9.42578125" style="128" customWidth="1"/>
    <col min="773" max="773" width="8" style="128" customWidth="1"/>
    <col min="774" max="774" width="12.5703125" style="128" customWidth="1"/>
    <col min="775" max="775" width="7.140625" style="128" customWidth="1"/>
    <col min="776" max="776" width="54.28515625" style="128" customWidth="1"/>
    <col min="777" max="777" width="11.85546875" style="128" bestFit="1" customWidth="1"/>
    <col min="778" max="778" width="11.85546875" style="128" customWidth="1"/>
    <col min="779" max="782" width="15.42578125" style="128" bestFit="1" customWidth="1"/>
    <col min="783" max="783" width="10.5703125" style="128" bestFit="1" customWidth="1"/>
    <col min="784" max="784" width="13.28515625" style="128" bestFit="1" customWidth="1"/>
    <col min="785" max="785" width="2.7109375" style="128" customWidth="1"/>
    <col min="786" max="786" width="12.42578125" style="128" bestFit="1" customWidth="1"/>
    <col min="787" max="787" width="11.85546875" style="128" bestFit="1" customWidth="1"/>
    <col min="788" max="791" width="15.42578125" style="128" bestFit="1" customWidth="1"/>
    <col min="792" max="792" width="10.5703125" style="128" bestFit="1" customWidth="1"/>
    <col min="793" max="793" width="17.7109375" style="128" bestFit="1" customWidth="1"/>
    <col min="794" max="794" width="2.7109375" style="128" customWidth="1"/>
    <col min="795" max="795" width="12.42578125" style="128" bestFit="1" customWidth="1"/>
    <col min="796" max="796" width="11.85546875" style="128" bestFit="1" customWidth="1"/>
    <col min="797" max="800" width="15.42578125" style="128" bestFit="1" customWidth="1"/>
    <col min="801" max="801" width="13.7109375" style="128" bestFit="1" customWidth="1"/>
    <col min="802" max="802" width="13.28515625" style="128" bestFit="1" customWidth="1"/>
    <col min="803" max="803" width="2.7109375" style="128" customWidth="1"/>
    <col min="804" max="804" width="10.7109375" style="128" customWidth="1"/>
    <col min="805" max="805" width="11.85546875" style="128" bestFit="1" customWidth="1"/>
    <col min="806" max="809" width="15.42578125" style="128" bestFit="1" customWidth="1"/>
    <col min="810" max="810" width="13.7109375" style="128" bestFit="1" customWidth="1"/>
    <col min="811" max="811" width="17.7109375" style="128" bestFit="1" customWidth="1"/>
    <col min="812" max="1026" width="9.140625" style="128"/>
    <col min="1027" max="1027" width="20.42578125" style="128" bestFit="1" customWidth="1"/>
    <col min="1028" max="1028" width="9.42578125" style="128" customWidth="1"/>
    <col min="1029" max="1029" width="8" style="128" customWidth="1"/>
    <col min="1030" max="1030" width="12.5703125" style="128" customWidth="1"/>
    <col min="1031" max="1031" width="7.140625" style="128" customWidth="1"/>
    <col min="1032" max="1032" width="54.28515625" style="128" customWidth="1"/>
    <col min="1033" max="1033" width="11.85546875" style="128" bestFit="1" customWidth="1"/>
    <col min="1034" max="1034" width="11.85546875" style="128" customWidth="1"/>
    <col min="1035" max="1038" width="15.42578125" style="128" bestFit="1" customWidth="1"/>
    <col min="1039" max="1039" width="10.5703125" style="128" bestFit="1" customWidth="1"/>
    <col min="1040" max="1040" width="13.28515625" style="128" bestFit="1" customWidth="1"/>
    <col min="1041" max="1041" width="2.7109375" style="128" customWidth="1"/>
    <col min="1042" max="1042" width="12.42578125" style="128" bestFit="1" customWidth="1"/>
    <col min="1043" max="1043" width="11.85546875" style="128" bestFit="1" customWidth="1"/>
    <col min="1044" max="1047" width="15.42578125" style="128" bestFit="1" customWidth="1"/>
    <col min="1048" max="1048" width="10.5703125" style="128" bestFit="1" customWidth="1"/>
    <col min="1049" max="1049" width="17.7109375" style="128" bestFit="1" customWidth="1"/>
    <col min="1050" max="1050" width="2.7109375" style="128" customWidth="1"/>
    <col min="1051" max="1051" width="12.42578125" style="128" bestFit="1" customWidth="1"/>
    <col min="1052" max="1052" width="11.85546875" style="128" bestFit="1" customWidth="1"/>
    <col min="1053" max="1056" width="15.42578125" style="128" bestFit="1" customWidth="1"/>
    <col min="1057" max="1057" width="13.7109375" style="128" bestFit="1" customWidth="1"/>
    <col min="1058" max="1058" width="13.28515625" style="128" bestFit="1" customWidth="1"/>
    <col min="1059" max="1059" width="2.7109375" style="128" customWidth="1"/>
    <col min="1060" max="1060" width="10.7109375" style="128" customWidth="1"/>
    <col min="1061" max="1061" width="11.85546875" style="128" bestFit="1" customWidth="1"/>
    <col min="1062" max="1065" width="15.42578125" style="128" bestFit="1" customWidth="1"/>
    <col min="1066" max="1066" width="13.7109375" style="128" bestFit="1" customWidth="1"/>
    <col min="1067" max="1067" width="17.7109375" style="128" bestFit="1" customWidth="1"/>
    <col min="1068" max="1282" width="9.140625" style="128"/>
    <col min="1283" max="1283" width="20.42578125" style="128" bestFit="1" customWidth="1"/>
    <col min="1284" max="1284" width="9.42578125" style="128" customWidth="1"/>
    <col min="1285" max="1285" width="8" style="128" customWidth="1"/>
    <col min="1286" max="1286" width="12.5703125" style="128" customWidth="1"/>
    <col min="1287" max="1287" width="7.140625" style="128" customWidth="1"/>
    <col min="1288" max="1288" width="54.28515625" style="128" customWidth="1"/>
    <col min="1289" max="1289" width="11.85546875" style="128" bestFit="1" customWidth="1"/>
    <col min="1290" max="1290" width="11.85546875" style="128" customWidth="1"/>
    <col min="1291" max="1294" width="15.42578125" style="128" bestFit="1" customWidth="1"/>
    <col min="1295" max="1295" width="10.5703125" style="128" bestFit="1" customWidth="1"/>
    <col min="1296" max="1296" width="13.28515625" style="128" bestFit="1" customWidth="1"/>
    <col min="1297" max="1297" width="2.7109375" style="128" customWidth="1"/>
    <col min="1298" max="1298" width="12.42578125" style="128" bestFit="1" customWidth="1"/>
    <col min="1299" max="1299" width="11.85546875" style="128" bestFit="1" customWidth="1"/>
    <col min="1300" max="1303" width="15.42578125" style="128" bestFit="1" customWidth="1"/>
    <col min="1304" max="1304" width="10.5703125" style="128" bestFit="1" customWidth="1"/>
    <col min="1305" max="1305" width="17.7109375" style="128" bestFit="1" customWidth="1"/>
    <col min="1306" max="1306" width="2.7109375" style="128" customWidth="1"/>
    <col min="1307" max="1307" width="12.42578125" style="128" bestFit="1" customWidth="1"/>
    <col min="1308" max="1308" width="11.85546875" style="128" bestFit="1" customWidth="1"/>
    <col min="1309" max="1312" width="15.42578125" style="128" bestFit="1" customWidth="1"/>
    <col min="1313" max="1313" width="13.7109375" style="128" bestFit="1" customWidth="1"/>
    <col min="1314" max="1314" width="13.28515625" style="128" bestFit="1" customWidth="1"/>
    <col min="1315" max="1315" width="2.7109375" style="128" customWidth="1"/>
    <col min="1316" max="1316" width="10.7109375" style="128" customWidth="1"/>
    <col min="1317" max="1317" width="11.85546875" style="128" bestFit="1" customWidth="1"/>
    <col min="1318" max="1321" width="15.42578125" style="128" bestFit="1" customWidth="1"/>
    <col min="1322" max="1322" width="13.7109375" style="128" bestFit="1" customWidth="1"/>
    <col min="1323" max="1323" width="17.7109375" style="128" bestFit="1" customWidth="1"/>
    <col min="1324" max="1538" width="9.140625" style="128"/>
    <col min="1539" max="1539" width="20.42578125" style="128" bestFit="1" customWidth="1"/>
    <col min="1540" max="1540" width="9.42578125" style="128" customWidth="1"/>
    <col min="1541" max="1541" width="8" style="128" customWidth="1"/>
    <col min="1542" max="1542" width="12.5703125" style="128" customWidth="1"/>
    <col min="1543" max="1543" width="7.140625" style="128" customWidth="1"/>
    <col min="1544" max="1544" width="54.28515625" style="128" customWidth="1"/>
    <col min="1545" max="1545" width="11.85546875" style="128" bestFit="1" customWidth="1"/>
    <col min="1546" max="1546" width="11.85546875" style="128" customWidth="1"/>
    <col min="1547" max="1550" width="15.42578125" style="128" bestFit="1" customWidth="1"/>
    <col min="1551" max="1551" width="10.5703125" style="128" bestFit="1" customWidth="1"/>
    <col min="1552" max="1552" width="13.28515625" style="128" bestFit="1" customWidth="1"/>
    <col min="1553" max="1553" width="2.7109375" style="128" customWidth="1"/>
    <col min="1554" max="1554" width="12.42578125" style="128" bestFit="1" customWidth="1"/>
    <col min="1555" max="1555" width="11.85546875" style="128" bestFit="1" customWidth="1"/>
    <col min="1556" max="1559" width="15.42578125" style="128" bestFit="1" customWidth="1"/>
    <col min="1560" max="1560" width="10.5703125" style="128" bestFit="1" customWidth="1"/>
    <col min="1561" max="1561" width="17.7109375" style="128" bestFit="1" customWidth="1"/>
    <col min="1562" max="1562" width="2.7109375" style="128" customWidth="1"/>
    <col min="1563" max="1563" width="12.42578125" style="128" bestFit="1" customWidth="1"/>
    <col min="1564" max="1564" width="11.85546875" style="128" bestFit="1" customWidth="1"/>
    <col min="1565" max="1568" width="15.42578125" style="128" bestFit="1" customWidth="1"/>
    <col min="1569" max="1569" width="13.7109375" style="128" bestFit="1" customWidth="1"/>
    <col min="1570" max="1570" width="13.28515625" style="128" bestFit="1" customWidth="1"/>
    <col min="1571" max="1571" width="2.7109375" style="128" customWidth="1"/>
    <col min="1572" max="1572" width="10.7109375" style="128" customWidth="1"/>
    <col min="1573" max="1573" width="11.85546875" style="128" bestFit="1" customWidth="1"/>
    <col min="1574" max="1577" width="15.42578125" style="128" bestFit="1" customWidth="1"/>
    <col min="1578" max="1578" width="13.7109375" style="128" bestFit="1" customWidth="1"/>
    <col min="1579" max="1579" width="17.7109375" style="128" bestFit="1" customWidth="1"/>
    <col min="1580" max="1794" width="9.140625" style="128"/>
    <col min="1795" max="1795" width="20.42578125" style="128" bestFit="1" customWidth="1"/>
    <col min="1796" max="1796" width="9.42578125" style="128" customWidth="1"/>
    <col min="1797" max="1797" width="8" style="128" customWidth="1"/>
    <col min="1798" max="1798" width="12.5703125" style="128" customWidth="1"/>
    <col min="1799" max="1799" width="7.140625" style="128" customWidth="1"/>
    <col min="1800" max="1800" width="54.28515625" style="128" customWidth="1"/>
    <col min="1801" max="1801" width="11.85546875" style="128" bestFit="1" customWidth="1"/>
    <col min="1802" max="1802" width="11.85546875" style="128" customWidth="1"/>
    <col min="1803" max="1806" width="15.42578125" style="128" bestFit="1" customWidth="1"/>
    <col min="1807" max="1807" width="10.5703125" style="128" bestFit="1" customWidth="1"/>
    <col min="1808" max="1808" width="13.28515625" style="128" bestFit="1" customWidth="1"/>
    <col min="1809" max="1809" width="2.7109375" style="128" customWidth="1"/>
    <col min="1810" max="1810" width="12.42578125" style="128" bestFit="1" customWidth="1"/>
    <col min="1811" max="1811" width="11.85546875" style="128" bestFit="1" customWidth="1"/>
    <col min="1812" max="1815" width="15.42578125" style="128" bestFit="1" customWidth="1"/>
    <col min="1816" max="1816" width="10.5703125" style="128" bestFit="1" customWidth="1"/>
    <col min="1817" max="1817" width="17.7109375" style="128" bestFit="1" customWidth="1"/>
    <col min="1818" max="1818" width="2.7109375" style="128" customWidth="1"/>
    <col min="1819" max="1819" width="12.42578125" style="128" bestFit="1" customWidth="1"/>
    <col min="1820" max="1820" width="11.85546875" style="128" bestFit="1" customWidth="1"/>
    <col min="1821" max="1824" width="15.42578125" style="128" bestFit="1" customWidth="1"/>
    <col min="1825" max="1825" width="13.7109375" style="128" bestFit="1" customWidth="1"/>
    <col min="1826" max="1826" width="13.28515625" style="128" bestFit="1" customWidth="1"/>
    <col min="1827" max="1827" width="2.7109375" style="128" customWidth="1"/>
    <col min="1828" max="1828" width="10.7109375" style="128" customWidth="1"/>
    <col min="1829" max="1829" width="11.85546875" style="128" bestFit="1" customWidth="1"/>
    <col min="1830" max="1833" width="15.42578125" style="128" bestFit="1" customWidth="1"/>
    <col min="1834" max="1834" width="13.7109375" style="128" bestFit="1" customWidth="1"/>
    <col min="1835" max="1835" width="17.7109375" style="128" bestFit="1" customWidth="1"/>
    <col min="1836" max="2050" width="9.140625" style="128"/>
    <col min="2051" max="2051" width="20.42578125" style="128" bestFit="1" customWidth="1"/>
    <col min="2052" max="2052" width="9.42578125" style="128" customWidth="1"/>
    <col min="2053" max="2053" width="8" style="128" customWidth="1"/>
    <col min="2054" max="2054" width="12.5703125" style="128" customWidth="1"/>
    <col min="2055" max="2055" width="7.140625" style="128" customWidth="1"/>
    <col min="2056" max="2056" width="54.28515625" style="128" customWidth="1"/>
    <col min="2057" max="2057" width="11.85546875" style="128" bestFit="1" customWidth="1"/>
    <col min="2058" max="2058" width="11.85546875" style="128" customWidth="1"/>
    <col min="2059" max="2062" width="15.42578125" style="128" bestFit="1" customWidth="1"/>
    <col min="2063" max="2063" width="10.5703125" style="128" bestFit="1" customWidth="1"/>
    <col min="2064" max="2064" width="13.28515625" style="128" bestFit="1" customWidth="1"/>
    <col min="2065" max="2065" width="2.7109375" style="128" customWidth="1"/>
    <col min="2066" max="2066" width="12.42578125" style="128" bestFit="1" customWidth="1"/>
    <col min="2067" max="2067" width="11.85546875" style="128" bestFit="1" customWidth="1"/>
    <col min="2068" max="2071" width="15.42578125" style="128" bestFit="1" customWidth="1"/>
    <col min="2072" max="2072" width="10.5703125" style="128" bestFit="1" customWidth="1"/>
    <col min="2073" max="2073" width="17.7109375" style="128" bestFit="1" customWidth="1"/>
    <col min="2074" max="2074" width="2.7109375" style="128" customWidth="1"/>
    <col min="2075" max="2075" width="12.42578125" style="128" bestFit="1" customWidth="1"/>
    <col min="2076" max="2076" width="11.85546875" style="128" bestFit="1" customWidth="1"/>
    <col min="2077" max="2080" width="15.42578125" style="128" bestFit="1" customWidth="1"/>
    <col min="2081" max="2081" width="13.7109375" style="128" bestFit="1" customWidth="1"/>
    <col min="2082" max="2082" width="13.28515625" style="128" bestFit="1" customWidth="1"/>
    <col min="2083" max="2083" width="2.7109375" style="128" customWidth="1"/>
    <col min="2084" max="2084" width="10.7109375" style="128" customWidth="1"/>
    <col min="2085" max="2085" width="11.85546875" style="128" bestFit="1" customWidth="1"/>
    <col min="2086" max="2089" width="15.42578125" style="128" bestFit="1" customWidth="1"/>
    <col min="2090" max="2090" width="13.7109375" style="128" bestFit="1" customWidth="1"/>
    <col min="2091" max="2091" width="17.7109375" style="128" bestFit="1" customWidth="1"/>
    <col min="2092" max="2306" width="9.140625" style="128"/>
    <col min="2307" max="2307" width="20.42578125" style="128" bestFit="1" customWidth="1"/>
    <col min="2308" max="2308" width="9.42578125" style="128" customWidth="1"/>
    <col min="2309" max="2309" width="8" style="128" customWidth="1"/>
    <col min="2310" max="2310" width="12.5703125" style="128" customWidth="1"/>
    <col min="2311" max="2311" width="7.140625" style="128" customWidth="1"/>
    <col min="2312" max="2312" width="54.28515625" style="128" customWidth="1"/>
    <col min="2313" max="2313" width="11.85546875" style="128" bestFit="1" customWidth="1"/>
    <col min="2314" max="2314" width="11.85546875" style="128" customWidth="1"/>
    <col min="2315" max="2318" width="15.42578125" style="128" bestFit="1" customWidth="1"/>
    <col min="2319" max="2319" width="10.5703125" style="128" bestFit="1" customWidth="1"/>
    <col min="2320" max="2320" width="13.28515625" style="128" bestFit="1" customWidth="1"/>
    <col min="2321" max="2321" width="2.7109375" style="128" customWidth="1"/>
    <col min="2322" max="2322" width="12.42578125" style="128" bestFit="1" customWidth="1"/>
    <col min="2323" max="2323" width="11.85546875" style="128" bestFit="1" customWidth="1"/>
    <col min="2324" max="2327" width="15.42578125" style="128" bestFit="1" customWidth="1"/>
    <col min="2328" max="2328" width="10.5703125" style="128" bestFit="1" customWidth="1"/>
    <col min="2329" max="2329" width="17.7109375" style="128" bestFit="1" customWidth="1"/>
    <col min="2330" max="2330" width="2.7109375" style="128" customWidth="1"/>
    <col min="2331" max="2331" width="12.42578125" style="128" bestFit="1" customWidth="1"/>
    <col min="2332" max="2332" width="11.85546875" style="128" bestFit="1" customWidth="1"/>
    <col min="2333" max="2336" width="15.42578125" style="128" bestFit="1" customWidth="1"/>
    <col min="2337" max="2337" width="13.7109375" style="128" bestFit="1" customWidth="1"/>
    <col min="2338" max="2338" width="13.28515625" style="128" bestFit="1" customWidth="1"/>
    <col min="2339" max="2339" width="2.7109375" style="128" customWidth="1"/>
    <col min="2340" max="2340" width="10.7109375" style="128" customWidth="1"/>
    <col min="2341" max="2341" width="11.85546875" style="128" bestFit="1" customWidth="1"/>
    <col min="2342" max="2345" width="15.42578125" style="128" bestFit="1" customWidth="1"/>
    <col min="2346" max="2346" width="13.7109375" style="128" bestFit="1" customWidth="1"/>
    <col min="2347" max="2347" width="17.7109375" style="128" bestFit="1" customWidth="1"/>
    <col min="2348" max="2562" width="9.140625" style="128"/>
    <col min="2563" max="2563" width="20.42578125" style="128" bestFit="1" customWidth="1"/>
    <col min="2564" max="2564" width="9.42578125" style="128" customWidth="1"/>
    <col min="2565" max="2565" width="8" style="128" customWidth="1"/>
    <col min="2566" max="2566" width="12.5703125" style="128" customWidth="1"/>
    <col min="2567" max="2567" width="7.140625" style="128" customWidth="1"/>
    <col min="2568" max="2568" width="54.28515625" style="128" customWidth="1"/>
    <col min="2569" max="2569" width="11.85546875" style="128" bestFit="1" customWidth="1"/>
    <col min="2570" max="2570" width="11.85546875" style="128" customWidth="1"/>
    <col min="2571" max="2574" width="15.42578125" style="128" bestFit="1" customWidth="1"/>
    <col min="2575" max="2575" width="10.5703125" style="128" bestFit="1" customWidth="1"/>
    <col min="2576" max="2576" width="13.28515625" style="128" bestFit="1" customWidth="1"/>
    <col min="2577" max="2577" width="2.7109375" style="128" customWidth="1"/>
    <col min="2578" max="2578" width="12.42578125" style="128" bestFit="1" customWidth="1"/>
    <col min="2579" max="2579" width="11.85546875" style="128" bestFit="1" customWidth="1"/>
    <col min="2580" max="2583" width="15.42578125" style="128" bestFit="1" customWidth="1"/>
    <col min="2584" max="2584" width="10.5703125" style="128" bestFit="1" customWidth="1"/>
    <col min="2585" max="2585" width="17.7109375" style="128" bestFit="1" customWidth="1"/>
    <col min="2586" max="2586" width="2.7109375" style="128" customWidth="1"/>
    <col min="2587" max="2587" width="12.42578125" style="128" bestFit="1" customWidth="1"/>
    <col min="2588" max="2588" width="11.85546875" style="128" bestFit="1" customWidth="1"/>
    <col min="2589" max="2592" width="15.42578125" style="128" bestFit="1" customWidth="1"/>
    <col min="2593" max="2593" width="13.7109375" style="128" bestFit="1" customWidth="1"/>
    <col min="2594" max="2594" width="13.28515625" style="128" bestFit="1" customWidth="1"/>
    <col min="2595" max="2595" width="2.7109375" style="128" customWidth="1"/>
    <col min="2596" max="2596" width="10.7109375" style="128" customWidth="1"/>
    <col min="2597" max="2597" width="11.85546875" style="128" bestFit="1" customWidth="1"/>
    <col min="2598" max="2601" width="15.42578125" style="128" bestFit="1" customWidth="1"/>
    <col min="2602" max="2602" width="13.7109375" style="128" bestFit="1" customWidth="1"/>
    <col min="2603" max="2603" width="17.7109375" style="128" bestFit="1" customWidth="1"/>
    <col min="2604" max="2818" width="9.140625" style="128"/>
    <col min="2819" max="2819" width="20.42578125" style="128" bestFit="1" customWidth="1"/>
    <col min="2820" max="2820" width="9.42578125" style="128" customWidth="1"/>
    <col min="2821" max="2821" width="8" style="128" customWidth="1"/>
    <col min="2822" max="2822" width="12.5703125" style="128" customWidth="1"/>
    <col min="2823" max="2823" width="7.140625" style="128" customWidth="1"/>
    <col min="2824" max="2824" width="54.28515625" style="128" customWidth="1"/>
    <col min="2825" max="2825" width="11.85546875" style="128" bestFit="1" customWidth="1"/>
    <col min="2826" max="2826" width="11.85546875" style="128" customWidth="1"/>
    <col min="2827" max="2830" width="15.42578125" style="128" bestFit="1" customWidth="1"/>
    <col min="2831" max="2831" width="10.5703125" style="128" bestFit="1" customWidth="1"/>
    <col min="2832" max="2832" width="13.28515625" style="128" bestFit="1" customWidth="1"/>
    <col min="2833" max="2833" width="2.7109375" style="128" customWidth="1"/>
    <col min="2834" max="2834" width="12.42578125" style="128" bestFit="1" customWidth="1"/>
    <col min="2835" max="2835" width="11.85546875" style="128" bestFit="1" customWidth="1"/>
    <col min="2836" max="2839" width="15.42578125" style="128" bestFit="1" customWidth="1"/>
    <col min="2840" max="2840" width="10.5703125" style="128" bestFit="1" customWidth="1"/>
    <col min="2841" max="2841" width="17.7109375" style="128" bestFit="1" customWidth="1"/>
    <col min="2842" max="2842" width="2.7109375" style="128" customWidth="1"/>
    <col min="2843" max="2843" width="12.42578125" style="128" bestFit="1" customWidth="1"/>
    <col min="2844" max="2844" width="11.85546875" style="128" bestFit="1" customWidth="1"/>
    <col min="2845" max="2848" width="15.42578125" style="128" bestFit="1" customWidth="1"/>
    <col min="2849" max="2849" width="13.7109375" style="128" bestFit="1" customWidth="1"/>
    <col min="2850" max="2850" width="13.28515625" style="128" bestFit="1" customWidth="1"/>
    <col min="2851" max="2851" width="2.7109375" style="128" customWidth="1"/>
    <col min="2852" max="2852" width="10.7109375" style="128" customWidth="1"/>
    <col min="2853" max="2853" width="11.85546875" style="128" bestFit="1" customWidth="1"/>
    <col min="2854" max="2857" width="15.42578125" style="128" bestFit="1" customWidth="1"/>
    <col min="2858" max="2858" width="13.7109375" style="128" bestFit="1" customWidth="1"/>
    <col min="2859" max="2859" width="17.7109375" style="128" bestFit="1" customWidth="1"/>
    <col min="2860" max="3074" width="9.140625" style="128"/>
    <col min="3075" max="3075" width="20.42578125" style="128" bestFit="1" customWidth="1"/>
    <col min="3076" max="3076" width="9.42578125" style="128" customWidth="1"/>
    <col min="3077" max="3077" width="8" style="128" customWidth="1"/>
    <col min="3078" max="3078" width="12.5703125" style="128" customWidth="1"/>
    <col min="3079" max="3079" width="7.140625" style="128" customWidth="1"/>
    <col min="3080" max="3080" width="54.28515625" style="128" customWidth="1"/>
    <col min="3081" max="3081" width="11.85546875" style="128" bestFit="1" customWidth="1"/>
    <col min="3082" max="3082" width="11.85546875" style="128" customWidth="1"/>
    <col min="3083" max="3086" width="15.42578125" style="128" bestFit="1" customWidth="1"/>
    <col min="3087" max="3087" width="10.5703125" style="128" bestFit="1" customWidth="1"/>
    <col min="3088" max="3088" width="13.28515625" style="128" bestFit="1" customWidth="1"/>
    <col min="3089" max="3089" width="2.7109375" style="128" customWidth="1"/>
    <col min="3090" max="3090" width="12.42578125" style="128" bestFit="1" customWidth="1"/>
    <col min="3091" max="3091" width="11.85546875" style="128" bestFit="1" customWidth="1"/>
    <col min="3092" max="3095" width="15.42578125" style="128" bestFit="1" customWidth="1"/>
    <col min="3096" max="3096" width="10.5703125" style="128" bestFit="1" customWidth="1"/>
    <col min="3097" max="3097" width="17.7109375" style="128" bestFit="1" customWidth="1"/>
    <col min="3098" max="3098" width="2.7109375" style="128" customWidth="1"/>
    <col min="3099" max="3099" width="12.42578125" style="128" bestFit="1" customWidth="1"/>
    <col min="3100" max="3100" width="11.85546875" style="128" bestFit="1" customWidth="1"/>
    <col min="3101" max="3104" width="15.42578125" style="128" bestFit="1" customWidth="1"/>
    <col min="3105" max="3105" width="13.7109375" style="128" bestFit="1" customWidth="1"/>
    <col min="3106" max="3106" width="13.28515625" style="128" bestFit="1" customWidth="1"/>
    <col min="3107" max="3107" width="2.7109375" style="128" customWidth="1"/>
    <col min="3108" max="3108" width="10.7109375" style="128" customWidth="1"/>
    <col min="3109" max="3109" width="11.85546875" style="128" bestFit="1" customWidth="1"/>
    <col min="3110" max="3113" width="15.42578125" style="128" bestFit="1" customWidth="1"/>
    <col min="3114" max="3114" width="13.7109375" style="128" bestFit="1" customWidth="1"/>
    <col min="3115" max="3115" width="17.7109375" style="128" bestFit="1" customWidth="1"/>
    <col min="3116" max="3330" width="9.140625" style="128"/>
    <col min="3331" max="3331" width="20.42578125" style="128" bestFit="1" customWidth="1"/>
    <col min="3332" max="3332" width="9.42578125" style="128" customWidth="1"/>
    <col min="3333" max="3333" width="8" style="128" customWidth="1"/>
    <col min="3334" max="3334" width="12.5703125" style="128" customWidth="1"/>
    <col min="3335" max="3335" width="7.140625" style="128" customWidth="1"/>
    <col min="3336" max="3336" width="54.28515625" style="128" customWidth="1"/>
    <col min="3337" max="3337" width="11.85546875" style="128" bestFit="1" customWidth="1"/>
    <col min="3338" max="3338" width="11.85546875" style="128" customWidth="1"/>
    <col min="3339" max="3342" width="15.42578125" style="128" bestFit="1" customWidth="1"/>
    <col min="3343" max="3343" width="10.5703125" style="128" bestFit="1" customWidth="1"/>
    <col min="3344" max="3344" width="13.28515625" style="128" bestFit="1" customWidth="1"/>
    <col min="3345" max="3345" width="2.7109375" style="128" customWidth="1"/>
    <col min="3346" max="3346" width="12.42578125" style="128" bestFit="1" customWidth="1"/>
    <col min="3347" max="3347" width="11.85546875" style="128" bestFit="1" customWidth="1"/>
    <col min="3348" max="3351" width="15.42578125" style="128" bestFit="1" customWidth="1"/>
    <col min="3352" max="3352" width="10.5703125" style="128" bestFit="1" customWidth="1"/>
    <col min="3353" max="3353" width="17.7109375" style="128" bestFit="1" customWidth="1"/>
    <col min="3354" max="3354" width="2.7109375" style="128" customWidth="1"/>
    <col min="3355" max="3355" width="12.42578125" style="128" bestFit="1" customWidth="1"/>
    <col min="3356" max="3356" width="11.85546875" style="128" bestFit="1" customWidth="1"/>
    <col min="3357" max="3360" width="15.42578125" style="128" bestFit="1" customWidth="1"/>
    <col min="3361" max="3361" width="13.7109375" style="128" bestFit="1" customWidth="1"/>
    <col min="3362" max="3362" width="13.28515625" style="128" bestFit="1" customWidth="1"/>
    <col min="3363" max="3363" width="2.7109375" style="128" customWidth="1"/>
    <col min="3364" max="3364" width="10.7109375" style="128" customWidth="1"/>
    <col min="3365" max="3365" width="11.85546875" style="128" bestFit="1" customWidth="1"/>
    <col min="3366" max="3369" width="15.42578125" style="128" bestFit="1" customWidth="1"/>
    <col min="3370" max="3370" width="13.7109375" style="128" bestFit="1" customWidth="1"/>
    <col min="3371" max="3371" width="17.7109375" style="128" bestFit="1" customWidth="1"/>
    <col min="3372" max="3586" width="9.140625" style="128"/>
    <col min="3587" max="3587" width="20.42578125" style="128" bestFit="1" customWidth="1"/>
    <col min="3588" max="3588" width="9.42578125" style="128" customWidth="1"/>
    <col min="3589" max="3589" width="8" style="128" customWidth="1"/>
    <col min="3590" max="3590" width="12.5703125" style="128" customWidth="1"/>
    <col min="3591" max="3591" width="7.140625" style="128" customWidth="1"/>
    <col min="3592" max="3592" width="54.28515625" style="128" customWidth="1"/>
    <col min="3593" max="3593" width="11.85546875" style="128" bestFit="1" customWidth="1"/>
    <col min="3594" max="3594" width="11.85546875" style="128" customWidth="1"/>
    <col min="3595" max="3598" width="15.42578125" style="128" bestFit="1" customWidth="1"/>
    <col min="3599" max="3599" width="10.5703125" style="128" bestFit="1" customWidth="1"/>
    <col min="3600" max="3600" width="13.28515625" style="128" bestFit="1" customWidth="1"/>
    <col min="3601" max="3601" width="2.7109375" style="128" customWidth="1"/>
    <col min="3602" max="3602" width="12.42578125" style="128" bestFit="1" customWidth="1"/>
    <col min="3603" max="3603" width="11.85546875" style="128" bestFit="1" customWidth="1"/>
    <col min="3604" max="3607" width="15.42578125" style="128" bestFit="1" customWidth="1"/>
    <col min="3608" max="3608" width="10.5703125" style="128" bestFit="1" customWidth="1"/>
    <col min="3609" max="3609" width="17.7109375" style="128" bestFit="1" customWidth="1"/>
    <col min="3610" max="3610" width="2.7109375" style="128" customWidth="1"/>
    <col min="3611" max="3611" width="12.42578125" style="128" bestFit="1" customWidth="1"/>
    <col min="3612" max="3612" width="11.85546875" style="128" bestFit="1" customWidth="1"/>
    <col min="3613" max="3616" width="15.42578125" style="128" bestFit="1" customWidth="1"/>
    <col min="3617" max="3617" width="13.7109375" style="128" bestFit="1" customWidth="1"/>
    <col min="3618" max="3618" width="13.28515625" style="128" bestFit="1" customWidth="1"/>
    <col min="3619" max="3619" width="2.7109375" style="128" customWidth="1"/>
    <col min="3620" max="3620" width="10.7109375" style="128" customWidth="1"/>
    <col min="3621" max="3621" width="11.85546875" style="128" bestFit="1" customWidth="1"/>
    <col min="3622" max="3625" width="15.42578125" style="128" bestFit="1" customWidth="1"/>
    <col min="3626" max="3626" width="13.7109375" style="128" bestFit="1" customWidth="1"/>
    <col min="3627" max="3627" width="17.7109375" style="128" bestFit="1" customWidth="1"/>
    <col min="3628" max="3842" width="9.140625" style="128"/>
    <col min="3843" max="3843" width="20.42578125" style="128" bestFit="1" customWidth="1"/>
    <col min="3844" max="3844" width="9.42578125" style="128" customWidth="1"/>
    <col min="3845" max="3845" width="8" style="128" customWidth="1"/>
    <col min="3846" max="3846" width="12.5703125" style="128" customWidth="1"/>
    <col min="3847" max="3847" width="7.140625" style="128" customWidth="1"/>
    <col min="3848" max="3848" width="54.28515625" style="128" customWidth="1"/>
    <col min="3849" max="3849" width="11.85546875" style="128" bestFit="1" customWidth="1"/>
    <col min="3850" max="3850" width="11.85546875" style="128" customWidth="1"/>
    <col min="3851" max="3854" width="15.42578125" style="128" bestFit="1" customWidth="1"/>
    <col min="3855" max="3855" width="10.5703125" style="128" bestFit="1" customWidth="1"/>
    <col min="3856" max="3856" width="13.28515625" style="128" bestFit="1" customWidth="1"/>
    <col min="3857" max="3857" width="2.7109375" style="128" customWidth="1"/>
    <col min="3858" max="3858" width="12.42578125" style="128" bestFit="1" customWidth="1"/>
    <col min="3859" max="3859" width="11.85546875" style="128" bestFit="1" customWidth="1"/>
    <col min="3860" max="3863" width="15.42578125" style="128" bestFit="1" customWidth="1"/>
    <col min="3864" max="3864" width="10.5703125" style="128" bestFit="1" customWidth="1"/>
    <col min="3865" max="3865" width="17.7109375" style="128" bestFit="1" customWidth="1"/>
    <col min="3866" max="3866" width="2.7109375" style="128" customWidth="1"/>
    <col min="3867" max="3867" width="12.42578125" style="128" bestFit="1" customWidth="1"/>
    <col min="3868" max="3868" width="11.85546875" style="128" bestFit="1" customWidth="1"/>
    <col min="3869" max="3872" width="15.42578125" style="128" bestFit="1" customWidth="1"/>
    <col min="3873" max="3873" width="13.7109375" style="128" bestFit="1" customWidth="1"/>
    <col min="3874" max="3874" width="13.28515625" style="128" bestFit="1" customWidth="1"/>
    <col min="3875" max="3875" width="2.7109375" style="128" customWidth="1"/>
    <col min="3876" max="3876" width="10.7109375" style="128" customWidth="1"/>
    <col min="3877" max="3877" width="11.85546875" style="128" bestFit="1" customWidth="1"/>
    <col min="3878" max="3881" width="15.42578125" style="128" bestFit="1" customWidth="1"/>
    <col min="3882" max="3882" width="13.7109375" style="128" bestFit="1" customWidth="1"/>
    <col min="3883" max="3883" width="17.7109375" style="128" bestFit="1" customWidth="1"/>
    <col min="3884" max="4098" width="9.140625" style="128"/>
    <col min="4099" max="4099" width="20.42578125" style="128" bestFit="1" customWidth="1"/>
    <col min="4100" max="4100" width="9.42578125" style="128" customWidth="1"/>
    <col min="4101" max="4101" width="8" style="128" customWidth="1"/>
    <col min="4102" max="4102" width="12.5703125" style="128" customWidth="1"/>
    <col min="4103" max="4103" width="7.140625" style="128" customWidth="1"/>
    <col min="4104" max="4104" width="54.28515625" style="128" customWidth="1"/>
    <col min="4105" max="4105" width="11.85546875" style="128" bestFit="1" customWidth="1"/>
    <col min="4106" max="4106" width="11.85546875" style="128" customWidth="1"/>
    <col min="4107" max="4110" width="15.42578125" style="128" bestFit="1" customWidth="1"/>
    <col min="4111" max="4111" width="10.5703125" style="128" bestFit="1" customWidth="1"/>
    <col min="4112" max="4112" width="13.28515625" style="128" bestFit="1" customWidth="1"/>
    <col min="4113" max="4113" width="2.7109375" style="128" customWidth="1"/>
    <col min="4114" max="4114" width="12.42578125" style="128" bestFit="1" customWidth="1"/>
    <col min="4115" max="4115" width="11.85546875" style="128" bestFit="1" customWidth="1"/>
    <col min="4116" max="4119" width="15.42578125" style="128" bestFit="1" customWidth="1"/>
    <col min="4120" max="4120" width="10.5703125" style="128" bestFit="1" customWidth="1"/>
    <col min="4121" max="4121" width="17.7109375" style="128" bestFit="1" customWidth="1"/>
    <col min="4122" max="4122" width="2.7109375" style="128" customWidth="1"/>
    <col min="4123" max="4123" width="12.42578125" style="128" bestFit="1" customWidth="1"/>
    <col min="4124" max="4124" width="11.85546875" style="128" bestFit="1" customWidth="1"/>
    <col min="4125" max="4128" width="15.42578125" style="128" bestFit="1" customWidth="1"/>
    <col min="4129" max="4129" width="13.7109375" style="128" bestFit="1" customWidth="1"/>
    <col min="4130" max="4130" width="13.28515625" style="128" bestFit="1" customWidth="1"/>
    <col min="4131" max="4131" width="2.7109375" style="128" customWidth="1"/>
    <col min="4132" max="4132" width="10.7109375" style="128" customWidth="1"/>
    <col min="4133" max="4133" width="11.85546875" style="128" bestFit="1" customWidth="1"/>
    <col min="4134" max="4137" width="15.42578125" style="128" bestFit="1" customWidth="1"/>
    <col min="4138" max="4138" width="13.7109375" style="128" bestFit="1" customWidth="1"/>
    <col min="4139" max="4139" width="17.7109375" style="128" bestFit="1" customWidth="1"/>
    <col min="4140" max="4354" width="9.140625" style="128"/>
    <col min="4355" max="4355" width="20.42578125" style="128" bestFit="1" customWidth="1"/>
    <col min="4356" max="4356" width="9.42578125" style="128" customWidth="1"/>
    <col min="4357" max="4357" width="8" style="128" customWidth="1"/>
    <col min="4358" max="4358" width="12.5703125" style="128" customWidth="1"/>
    <col min="4359" max="4359" width="7.140625" style="128" customWidth="1"/>
    <col min="4360" max="4360" width="54.28515625" style="128" customWidth="1"/>
    <col min="4361" max="4361" width="11.85546875" style="128" bestFit="1" customWidth="1"/>
    <col min="4362" max="4362" width="11.85546875" style="128" customWidth="1"/>
    <col min="4363" max="4366" width="15.42578125" style="128" bestFit="1" customWidth="1"/>
    <col min="4367" max="4367" width="10.5703125" style="128" bestFit="1" customWidth="1"/>
    <col min="4368" max="4368" width="13.28515625" style="128" bestFit="1" customWidth="1"/>
    <col min="4369" max="4369" width="2.7109375" style="128" customWidth="1"/>
    <col min="4370" max="4370" width="12.42578125" style="128" bestFit="1" customWidth="1"/>
    <col min="4371" max="4371" width="11.85546875" style="128" bestFit="1" customWidth="1"/>
    <col min="4372" max="4375" width="15.42578125" style="128" bestFit="1" customWidth="1"/>
    <col min="4376" max="4376" width="10.5703125" style="128" bestFit="1" customWidth="1"/>
    <col min="4377" max="4377" width="17.7109375" style="128" bestFit="1" customWidth="1"/>
    <col min="4378" max="4378" width="2.7109375" style="128" customWidth="1"/>
    <col min="4379" max="4379" width="12.42578125" style="128" bestFit="1" customWidth="1"/>
    <col min="4380" max="4380" width="11.85546875" style="128" bestFit="1" customWidth="1"/>
    <col min="4381" max="4384" width="15.42578125" style="128" bestFit="1" customWidth="1"/>
    <col min="4385" max="4385" width="13.7109375" style="128" bestFit="1" customWidth="1"/>
    <col min="4386" max="4386" width="13.28515625" style="128" bestFit="1" customWidth="1"/>
    <col min="4387" max="4387" width="2.7109375" style="128" customWidth="1"/>
    <col min="4388" max="4388" width="10.7109375" style="128" customWidth="1"/>
    <col min="4389" max="4389" width="11.85546875" style="128" bestFit="1" customWidth="1"/>
    <col min="4390" max="4393" width="15.42578125" style="128" bestFit="1" customWidth="1"/>
    <col min="4394" max="4394" width="13.7109375" style="128" bestFit="1" customWidth="1"/>
    <col min="4395" max="4395" width="17.7109375" style="128" bestFit="1" customWidth="1"/>
    <col min="4396" max="4610" width="9.140625" style="128"/>
    <col min="4611" max="4611" width="20.42578125" style="128" bestFit="1" customWidth="1"/>
    <col min="4612" max="4612" width="9.42578125" style="128" customWidth="1"/>
    <col min="4613" max="4613" width="8" style="128" customWidth="1"/>
    <col min="4614" max="4614" width="12.5703125" style="128" customWidth="1"/>
    <col min="4615" max="4615" width="7.140625" style="128" customWidth="1"/>
    <col min="4616" max="4616" width="54.28515625" style="128" customWidth="1"/>
    <col min="4617" max="4617" width="11.85546875" style="128" bestFit="1" customWidth="1"/>
    <col min="4618" max="4618" width="11.85546875" style="128" customWidth="1"/>
    <col min="4619" max="4622" width="15.42578125" style="128" bestFit="1" customWidth="1"/>
    <col min="4623" max="4623" width="10.5703125" style="128" bestFit="1" customWidth="1"/>
    <col min="4624" max="4624" width="13.28515625" style="128" bestFit="1" customWidth="1"/>
    <col min="4625" max="4625" width="2.7109375" style="128" customWidth="1"/>
    <col min="4626" max="4626" width="12.42578125" style="128" bestFit="1" customWidth="1"/>
    <col min="4627" max="4627" width="11.85546875" style="128" bestFit="1" customWidth="1"/>
    <col min="4628" max="4631" width="15.42578125" style="128" bestFit="1" customWidth="1"/>
    <col min="4632" max="4632" width="10.5703125" style="128" bestFit="1" customWidth="1"/>
    <col min="4633" max="4633" width="17.7109375" style="128" bestFit="1" customWidth="1"/>
    <col min="4634" max="4634" width="2.7109375" style="128" customWidth="1"/>
    <col min="4635" max="4635" width="12.42578125" style="128" bestFit="1" customWidth="1"/>
    <col min="4636" max="4636" width="11.85546875" style="128" bestFit="1" customWidth="1"/>
    <col min="4637" max="4640" width="15.42578125" style="128" bestFit="1" customWidth="1"/>
    <col min="4641" max="4641" width="13.7109375" style="128" bestFit="1" customWidth="1"/>
    <col min="4642" max="4642" width="13.28515625" style="128" bestFit="1" customWidth="1"/>
    <col min="4643" max="4643" width="2.7109375" style="128" customWidth="1"/>
    <col min="4644" max="4644" width="10.7109375" style="128" customWidth="1"/>
    <col min="4645" max="4645" width="11.85546875" style="128" bestFit="1" customWidth="1"/>
    <col min="4646" max="4649" width="15.42578125" style="128" bestFit="1" customWidth="1"/>
    <col min="4650" max="4650" width="13.7109375" style="128" bestFit="1" customWidth="1"/>
    <col min="4651" max="4651" width="17.7109375" style="128" bestFit="1" customWidth="1"/>
    <col min="4652" max="4866" width="9.140625" style="128"/>
    <col min="4867" max="4867" width="20.42578125" style="128" bestFit="1" customWidth="1"/>
    <col min="4868" max="4868" width="9.42578125" style="128" customWidth="1"/>
    <col min="4869" max="4869" width="8" style="128" customWidth="1"/>
    <col min="4870" max="4870" width="12.5703125" style="128" customWidth="1"/>
    <col min="4871" max="4871" width="7.140625" style="128" customWidth="1"/>
    <col min="4872" max="4872" width="54.28515625" style="128" customWidth="1"/>
    <col min="4873" max="4873" width="11.85546875" style="128" bestFit="1" customWidth="1"/>
    <col min="4874" max="4874" width="11.85546875" style="128" customWidth="1"/>
    <col min="4875" max="4878" width="15.42578125" style="128" bestFit="1" customWidth="1"/>
    <col min="4879" max="4879" width="10.5703125" style="128" bestFit="1" customWidth="1"/>
    <col min="4880" max="4880" width="13.28515625" style="128" bestFit="1" customWidth="1"/>
    <col min="4881" max="4881" width="2.7109375" style="128" customWidth="1"/>
    <col min="4882" max="4882" width="12.42578125" style="128" bestFit="1" customWidth="1"/>
    <col min="4883" max="4883" width="11.85546875" style="128" bestFit="1" customWidth="1"/>
    <col min="4884" max="4887" width="15.42578125" style="128" bestFit="1" customWidth="1"/>
    <col min="4888" max="4888" width="10.5703125" style="128" bestFit="1" customWidth="1"/>
    <col min="4889" max="4889" width="17.7109375" style="128" bestFit="1" customWidth="1"/>
    <col min="4890" max="4890" width="2.7109375" style="128" customWidth="1"/>
    <col min="4891" max="4891" width="12.42578125" style="128" bestFit="1" customWidth="1"/>
    <col min="4892" max="4892" width="11.85546875" style="128" bestFit="1" customWidth="1"/>
    <col min="4893" max="4896" width="15.42578125" style="128" bestFit="1" customWidth="1"/>
    <col min="4897" max="4897" width="13.7109375" style="128" bestFit="1" customWidth="1"/>
    <col min="4898" max="4898" width="13.28515625" style="128" bestFit="1" customWidth="1"/>
    <col min="4899" max="4899" width="2.7109375" style="128" customWidth="1"/>
    <col min="4900" max="4900" width="10.7109375" style="128" customWidth="1"/>
    <col min="4901" max="4901" width="11.85546875" style="128" bestFit="1" customWidth="1"/>
    <col min="4902" max="4905" width="15.42578125" style="128" bestFit="1" customWidth="1"/>
    <col min="4906" max="4906" width="13.7109375" style="128" bestFit="1" customWidth="1"/>
    <col min="4907" max="4907" width="17.7109375" style="128" bestFit="1" customWidth="1"/>
    <col min="4908" max="5122" width="9.140625" style="128"/>
    <col min="5123" max="5123" width="20.42578125" style="128" bestFit="1" customWidth="1"/>
    <col min="5124" max="5124" width="9.42578125" style="128" customWidth="1"/>
    <col min="5125" max="5125" width="8" style="128" customWidth="1"/>
    <col min="5126" max="5126" width="12.5703125" style="128" customWidth="1"/>
    <col min="5127" max="5127" width="7.140625" style="128" customWidth="1"/>
    <col min="5128" max="5128" width="54.28515625" style="128" customWidth="1"/>
    <col min="5129" max="5129" width="11.85546875" style="128" bestFit="1" customWidth="1"/>
    <col min="5130" max="5130" width="11.85546875" style="128" customWidth="1"/>
    <col min="5131" max="5134" width="15.42578125" style="128" bestFit="1" customWidth="1"/>
    <col min="5135" max="5135" width="10.5703125" style="128" bestFit="1" customWidth="1"/>
    <col min="5136" max="5136" width="13.28515625" style="128" bestFit="1" customWidth="1"/>
    <col min="5137" max="5137" width="2.7109375" style="128" customWidth="1"/>
    <col min="5138" max="5138" width="12.42578125" style="128" bestFit="1" customWidth="1"/>
    <col min="5139" max="5139" width="11.85546875" style="128" bestFit="1" customWidth="1"/>
    <col min="5140" max="5143" width="15.42578125" style="128" bestFit="1" customWidth="1"/>
    <col min="5144" max="5144" width="10.5703125" style="128" bestFit="1" customWidth="1"/>
    <col min="5145" max="5145" width="17.7109375" style="128" bestFit="1" customWidth="1"/>
    <col min="5146" max="5146" width="2.7109375" style="128" customWidth="1"/>
    <col min="5147" max="5147" width="12.42578125" style="128" bestFit="1" customWidth="1"/>
    <col min="5148" max="5148" width="11.85546875" style="128" bestFit="1" customWidth="1"/>
    <col min="5149" max="5152" width="15.42578125" style="128" bestFit="1" customWidth="1"/>
    <col min="5153" max="5153" width="13.7109375" style="128" bestFit="1" customWidth="1"/>
    <col min="5154" max="5154" width="13.28515625" style="128" bestFit="1" customWidth="1"/>
    <col min="5155" max="5155" width="2.7109375" style="128" customWidth="1"/>
    <col min="5156" max="5156" width="10.7109375" style="128" customWidth="1"/>
    <col min="5157" max="5157" width="11.85546875" style="128" bestFit="1" customWidth="1"/>
    <col min="5158" max="5161" width="15.42578125" style="128" bestFit="1" customWidth="1"/>
    <col min="5162" max="5162" width="13.7109375" style="128" bestFit="1" customWidth="1"/>
    <col min="5163" max="5163" width="17.7109375" style="128" bestFit="1" customWidth="1"/>
    <col min="5164" max="5378" width="9.140625" style="128"/>
    <col min="5379" max="5379" width="20.42578125" style="128" bestFit="1" customWidth="1"/>
    <col min="5380" max="5380" width="9.42578125" style="128" customWidth="1"/>
    <col min="5381" max="5381" width="8" style="128" customWidth="1"/>
    <col min="5382" max="5382" width="12.5703125" style="128" customWidth="1"/>
    <col min="5383" max="5383" width="7.140625" style="128" customWidth="1"/>
    <col min="5384" max="5384" width="54.28515625" style="128" customWidth="1"/>
    <col min="5385" max="5385" width="11.85546875" style="128" bestFit="1" customWidth="1"/>
    <col min="5386" max="5386" width="11.85546875" style="128" customWidth="1"/>
    <col min="5387" max="5390" width="15.42578125" style="128" bestFit="1" customWidth="1"/>
    <col min="5391" max="5391" width="10.5703125" style="128" bestFit="1" customWidth="1"/>
    <col min="5392" max="5392" width="13.28515625" style="128" bestFit="1" customWidth="1"/>
    <col min="5393" max="5393" width="2.7109375" style="128" customWidth="1"/>
    <col min="5394" max="5394" width="12.42578125" style="128" bestFit="1" customWidth="1"/>
    <col min="5395" max="5395" width="11.85546875" style="128" bestFit="1" customWidth="1"/>
    <col min="5396" max="5399" width="15.42578125" style="128" bestFit="1" customWidth="1"/>
    <col min="5400" max="5400" width="10.5703125" style="128" bestFit="1" customWidth="1"/>
    <col min="5401" max="5401" width="17.7109375" style="128" bestFit="1" customWidth="1"/>
    <col min="5402" max="5402" width="2.7109375" style="128" customWidth="1"/>
    <col min="5403" max="5403" width="12.42578125" style="128" bestFit="1" customWidth="1"/>
    <col min="5404" max="5404" width="11.85546875" style="128" bestFit="1" customWidth="1"/>
    <col min="5405" max="5408" width="15.42578125" style="128" bestFit="1" customWidth="1"/>
    <col min="5409" max="5409" width="13.7109375" style="128" bestFit="1" customWidth="1"/>
    <col min="5410" max="5410" width="13.28515625" style="128" bestFit="1" customWidth="1"/>
    <col min="5411" max="5411" width="2.7109375" style="128" customWidth="1"/>
    <col min="5412" max="5412" width="10.7109375" style="128" customWidth="1"/>
    <col min="5413" max="5413" width="11.85546875" style="128" bestFit="1" customWidth="1"/>
    <col min="5414" max="5417" width="15.42578125" style="128" bestFit="1" customWidth="1"/>
    <col min="5418" max="5418" width="13.7109375" style="128" bestFit="1" customWidth="1"/>
    <col min="5419" max="5419" width="17.7109375" style="128" bestFit="1" customWidth="1"/>
    <col min="5420" max="5634" width="9.140625" style="128"/>
    <col min="5635" max="5635" width="20.42578125" style="128" bestFit="1" customWidth="1"/>
    <col min="5636" max="5636" width="9.42578125" style="128" customWidth="1"/>
    <col min="5637" max="5637" width="8" style="128" customWidth="1"/>
    <col min="5638" max="5638" width="12.5703125" style="128" customWidth="1"/>
    <col min="5639" max="5639" width="7.140625" style="128" customWidth="1"/>
    <col min="5640" max="5640" width="54.28515625" style="128" customWidth="1"/>
    <col min="5641" max="5641" width="11.85546875" style="128" bestFit="1" customWidth="1"/>
    <col min="5642" max="5642" width="11.85546875" style="128" customWidth="1"/>
    <col min="5643" max="5646" width="15.42578125" style="128" bestFit="1" customWidth="1"/>
    <col min="5647" max="5647" width="10.5703125" style="128" bestFit="1" customWidth="1"/>
    <col min="5648" max="5648" width="13.28515625" style="128" bestFit="1" customWidth="1"/>
    <col min="5649" max="5649" width="2.7109375" style="128" customWidth="1"/>
    <col min="5650" max="5650" width="12.42578125" style="128" bestFit="1" customWidth="1"/>
    <col min="5651" max="5651" width="11.85546875" style="128" bestFit="1" customWidth="1"/>
    <col min="5652" max="5655" width="15.42578125" style="128" bestFit="1" customWidth="1"/>
    <col min="5656" max="5656" width="10.5703125" style="128" bestFit="1" customWidth="1"/>
    <col min="5657" max="5657" width="17.7109375" style="128" bestFit="1" customWidth="1"/>
    <col min="5658" max="5658" width="2.7109375" style="128" customWidth="1"/>
    <col min="5659" max="5659" width="12.42578125" style="128" bestFit="1" customWidth="1"/>
    <col min="5660" max="5660" width="11.85546875" style="128" bestFit="1" customWidth="1"/>
    <col min="5661" max="5664" width="15.42578125" style="128" bestFit="1" customWidth="1"/>
    <col min="5665" max="5665" width="13.7109375" style="128" bestFit="1" customWidth="1"/>
    <col min="5666" max="5666" width="13.28515625" style="128" bestFit="1" customWidth="1"/>
    <col min="5667" max="5667" width="2.7109375" style="128" customWidth="1"/>
    <col min="5668" max="5668" width="10.7109375" style="128" customWidth="1"/>
    <col min="5669" max="5669" width="11.85546875" style="128" bestFit="1" customWidth="1"/>
    <col min="5670" max="5673" width="15.42578125" style="128" bestFit="1" customWidth="1"/>
    <col min="5674" max="5674" width="13.7109375" style="128" bestFit="1" customWidth="1"/>
    <col min="5675" max="5675" width="17.7109375" style="128" bestFit="1" customWidth="1"/>
    <col min="5676" max="5890" width="9.140625" style="128"/>
    <col min="5891" max="5891" width="20.42578125" style="128" bestFit="1" customWidth="1"/>
    <col min="5892" max="5892" width="9.42578125" style="128" customWidth="1"/>
    <col min="5893" max="5893" width="8" style="128" customWidth="1"/>
    <col min="5894" max="5894" width="12.5703125" style="128" customWidth="1"/>
    <col min="5895" max="5895" width="7.140625" style="128" customWidth="1"/>
    <col min="5896" max="5896" width="54.28515625" style="128" customWidth="1"/>
    <col min="5897" max="5897" width="11.85546875" style="128" bestFit="1" customWidth="1"/>
    <col min="5898" max="5898" width="11.85546875" style="128" customWidth="1"/>
    <col min="5899" max="5902" width="15.42578125" style="128" bestFit="1" customWidth="1"/>
    <col min="5903" max="5903" width="10.5703125" style="128" bestFit="1" customWidth="1"/>
    <col min="5904" max="5904" width="13.28515625" style="128" bestFit="1" customWidth="1"/>
    <col min="5905" max="5905" width="2.7109375" style="128" customWidth="1"/>
    <col min="5906" max="5906" width="12.42578125" style="128" bestFit="1" customWidth="1"/>
    <col min="5907" max="5907" width="11.85546875" style="128" bestFit="1" customWidth="1"/>
    <col min="5908" max="5911" width="15.42578125" style="128" bestFit="1" customWidth="1"/>
    <col min="5912" max="5912" width="10.5703125" style="128" bestFit="1" customWidth="1"/>
    <col min="5913" max="5913" width="17.7109375" style="128" bestFit="1" customWidth="1"/>
    <col min="5914" max="5914" width="2.7109375" style="128" customWidth="1"/>
    <col min="5915" max="5915" width="12.42578125" style="128" bestFit="1" customWidth="1"/>
    <col min="5916" max="5916" width="11.85546875" style="128" bestFit="1" customWidth="1"/>
    <col min="5917" max="5920" width="15.42578125" style="128" bestFit="1" customWidth="1"/>
    <col min="5921" max="5921" width="13.7109375" style="128" bestFit="1" customWidth="1"/>
    <col min="5922" max="5922" width="13.28515625" style="128" bestFit="1" customWidth="1"/>
    <col min="5923" max="5923" width="2.7109375" style="128" customWidth="1"/>
    <col min="5924" max="5924" width="10.7109375" style="128" customWidth="1"/>
    <col min="5925" max="5925" width="11.85546875" style="128" bestFit="1" customWidth="1"/>
    <col min="5926" max="5929" width="15.42578125" style="128" bestFit="1" customWidth="1"/>
    <col min="5930" max="5930" width="13.7109375" style="128" bestFit="1" customWidth="1"/>
    <col min="5931" max="5931" width="17.7109375" style="128" bestFit="1" customWidth="1"/>
    <col min="5932" max="6146" width="9.140625" style="128"/>
    <col min="6147" max="6147" width="20.42578125" style="128" bestFit="1" customWidth="1"/>
    <col min="6148" max="6148" width="9.42578125" style="128" customWidth="1"/>
    <col min="6149" max="6149" width="8" style="128" customWidth="1"/>
    <col min="6150" max="6150" width="12.5703125" style="128" customWidth="1"/>
    <col min="6151" max="6151" width="7.140625" style="128" customWidth="1"/>
    <col min="6152" max="6152" width="54.28515625" style="128" customWidth="1"/>
    <col min="6153" max="6153" width="11.85546875" style="128" bestFit="1" customWidth="1"/>
    <col min="6154" max="6154" width="11.85546875" style="128" customWidth="1"/>
    <col min="6155" max="6158" width="15.42578125" style="128" bestFit="1" customWidth="1"/>
    <col min="6159" max="6159" width="10.5703125" style="128" bestFit="1" customWidth="1"/>
    <col min="6160" max="6160" width="13.28515625" style="128" bestFit="1" customWidth="1"/>
    <col min="6161" max="6161" width="2.7109375" style="128" customWidth="1"/>
    <col min="6162" max="6162" width="12.42578125" style="128" bestFit="1" customWidth="1"/>
    <col min="6163" max="6163" width="11.85546875" style="128" bestFit="1" customWidth="1"/>
    <col min="6164" max="6167" width="15.42578125" style="128" bestFit="1" customWidth="1"/>
    <col min="6168" max="6168" width="10.5703125" style="128" bestFit="1" customWidth="1"/>
    <col min="6169" max="6169" width="17.7109375" style="128" bestFit="1" customWidth="1"/>
    <col min="6170" max="6170" width="2.7109375" style="128" customWidth="1"/>
    <col min="6171" max="6171" width="12.42578125" style="128" bestFit="1" customWidth="1"/>
    <col min="6172" max="6172" width="11.85546875" style="128" bestFit="1" customWidth="1"/>
    <col min="6173" max="6176" width="15.42578125" style="128" bestFit="1" customWidth="1"/>
    <col min="6177" max="6177" width="13.7109375" style="128" bestFit="1" customWidth="1"/>
    <col min="6178" max="6178" width="13.28515625" style="128" bestFit="1" customWidth="1"/>
    <col min="6179" max="6179" width="2.7109375" style="128" customWidth="1"/>
    <col min="6180" max="6180" width="10.7109375" style="128" customWidth="1"/>
    <col min="6181" max="6181" width="11.85546875" style="128" bestFit="1" customWidth="1"/>
    <col min="6182" max="6185" width="15.42578125" style="128" bestFit="1" customWidth="1"/>
    <col min="6186" max="6186" width="13.7109375" style="128" bestFit="1" customWidth="1"/>
    <col min="6187" max="6187" width="17.7109375" style="128" bestFit="1" customWidth="1"/>
    <col min="6188" max="6402" width="9.140625" style="128"/>
    <col min="6403" max="6403" width="20.42578125" style="128" bestFit="1" customWidth="1"/>
    <col min="6404" max="6404" width="9.42578125" style="128" customWidth="1"/>
    <col min="6405" max="6405" width="8" style="128" customWidth="1"/>
    <col min="6406" max="6406" width="12.5703125" style="128" customWidth="1"/>
    <col min="6407" max="6407" width="7.140625" style="128" customWidth="1"/>
    <col min="6408" max="6408" width="54.28515625" style="128" customWidth="1"/>
    <col min="6409" max="6409" width="11.85546875" style="128" bestFit="1" customWidth="1"/>
    <col min="6410" max="6410" width="11.85546875" style="128" customWidth="1"/>
    <col min="6411" max="6414" width="15.42578125" style="128" bestFit="1" customWidth="1"/>
    <col min="6415" max="6415" width="10.5703125" style="128" bestFit="1" customWidth="1"/>
    <col min="6416" max="6416" width="13.28515625" style="128" bestFit="1" customWidth="1"/>
    <col min="6417" max="6417" width="2.7109375" style="128" customWidth="1"/>
    <col min="6418" max="6418" width="12.42578125" style="128" bestFit="1" customWidth="1"/>
    <col min="6419" max="6419" width="11.85546875" style="128" bestFit="1" customWidth="1"/>
    <col min="6420" max="6423" width="15.42578125" style="128" bestFit="1" customWidth="1"/>
    <col min="6424" max="6424" width="10.5703125" style="128" bestFit="1" customWidth="1"/>
    <col min="6425" max="6425" width="17.7109375" style="128" bestFit="1" customWidth="1"/>
    <col min="6426" max="6426" width="2.7109375" style="128" customWidth="1"/>
    <col min="6427" max="6427" width="12.42578125" style="128" bestFit="1" customWidth="1"/>
    <col min="6428" max="6428" width="11.85546875" style="128" bestFit="1" customWidth="1"/>
    <col min="6429" max="6432" width="15.42578125" style="128" bestFit="1" customWidth="1"/>
    <col min="6433" max="6433" width="13.7109375" style="128" bestFit="1" customWidth="1"/>
    <col min="6434" max="6434" width="13.28515625" style="128" bestFit="1" customWidth="1"/>
    <col min="6435" max="6435" width="2.7109375" style="128" customWidth="1"/>
    <col min="6436" max="6436" width="10.7109375" style="128" customWidth="1"/>
    <col min="6437" max="6437" width="11.85546875" style="128" bestFit="1" customWidth="1"/>
    <col min="6438" max="6441" width="15.42578125" style="128" bestFit="1" customWidth="1"/>
    <col min="6442" max="6442" width="13.7109375" style="128" bestFit="1" customWidth="1"/>
    <col min="6443" max="6443" width="17.7109375" style="128" bestFit="1" customWidth="1"/>
    <col min="6444" max="6658" width="9.140625" style="128"/>
    <col min="6659" max="6659" width="20.42578125" style="128" bestFit="1" customWidth="1"/>
    <col min="6660" max="6660" width="9.42578125" style="128" customWidth="1"/>
    <col min="6661" max="6661" width="8" style="128" customWidth="1"/>
    <col min="6662" max="6662" width="12.5703125" style="128" customWidth="1"/>
    <col min="6663" max="6663" width="7.140625" style="128" customWidth="1"/>
    <col min="6664" max="6664" width="54.28515625" style="128" customWidth="1"/>
    <col min="6665" max="6665" width="11.85546875" style="128" bestFit="1" customWidth="1"/>
    <col min="6666" max="6666" width="11.85546875" style="128" customWidth="1"/>
    <col min="6667" max="6670" width="15.42578125" style="128" bestFit="1" customWidth="1"/>
    <col min="6671" max="6671" width="10.5703125" style="128" bestFit="1" customWidth="1"/>
    <col min="6672" max="6672" width="13.28515625" style="128" bestFit="1" customWidth="1"/>
    <col min="6673" max="6673" width="2.7109375" style="128" customWidth="1"/>
    <col min="6674" max="6674" width="12.42578125" style="128" bestFit="1" customWidth="1"/>
    <col min="6675" max="6675" width="11.85546875" style="128" bestFit="1" customWidth="1"/>
    <col min="6676" max="6679" width="15.42578125" style="128" bestFit="1" customWidth="1"/>
    <col min="6680" max="6680" width="10.5703125" style="128" bestFit="1" customWidth="1"/>
    <col min="6681" max="6681" width="17.7109375" style="128" bestFit="1" customWidth="1"/>
    <col min="6682" max="6682" width="2.7109375" style="128" customWidth="1"/>
    <col min="6683" max="6683" width="12.42578125" style="128" bestFit="1" customWidth="1"/>
    <col min="6684" max="6684" width="11.85546875" style="128" bestFit="1" customWidth="1"/>
    <col min="6685" max="6688" width="15.42578125" style="128" bestFit="1" customWidth="1"/>
    <col min="6689" max="6689" width="13.7109375" style="128" bestFit="1" customWidth="1"/>
    <col min="6690" max="6690" width="13.28515625" style="128" bestFit="1" customWidth="1"/>
    <col min="6691" max="6691" width="2.7109375" style="128" customWidth="1"/>
    <col min="6692" max="6692" width="10.7109375" style="128" customWidth="1"/>
    <col min="6693" max="6693" width="11.85546875" style="128" bestFit="1" customWidth="1"/>
    <col min="6694" max="6697" width="15.42578125" style="128" bestFit="1" customWidth="1"/>
    <col min="6698" max="6698" width="13.7109375" style="128" bestFit="1" customWidth="1"/>
    <col min="6699" max="6699" width="17.7109375" style="128" bestFit="1" customWidth="1"/>
    <col min="6700" max="6914" width="9.140625" style="128"/>
    <col min="6915" max="6915" width="20.42578125" style="128" bestFit="1" customWidth="1"/>
    <col min="6916" max="6916" width="9.42578125" style="128" customWidth="1"/>
    <col min="6917" max="6917" width="8" style="128" customWidth="1"/>
    <col min="6918" max="6918" width="12.5703125" style="128" customWidth="1"/>
    <col min="6919" max="6919" width="7.140625" style="128" customWidth="1"/>
    <col min="6920" max="6920" width="54.28515625" style="128" customWidth="1"/>
    <col min="6921" max="6921" width="11.85546875" style="128" bestFit="1" customWidth="1"/>
    <col min="6922" max="6922" width="11.85546875" style="128" customWidth="1"/>
    <col min="6923" max="6926" width="15.42578125" style="128" bestFit="1" customWidth="1"/>
    <col min="6927" max="6927" width="10.5703125" style="128" bestFit="1" customWidth="1"/>
    <col min="6928" max="6928" width="13.28515625" style="128" bestFit="1" customWidth="1"/>
    <col min="6929" max="6929" width="2.7109375" style="128" customWidth="1"/>
    <col min="6930" max="6930" width="12.42578125" style="128" bestFit="1" customWidth="1"/>
    <col min="6931" max="6931" width="11.85546875" style="128" bestFit="1" customWidth="1"/>
    <col min="6932" max="6935" width="15.42578125" style="128" bestFit="1" customWidth="1"/>
    <col min="6936" max="6936" width="10.5703125" style="128" bestFit="1" customWidth="1"/>
    <col min="6937" max="6937" width="17.7109375" style="128" bestFit="1" customWidth="1"/>
    <col min="6938" max="6938" width="2.7109375" style="128" customWidth="1"/>
    <col min="6939" max="6939" width="12.42578125" style="128" bestFit="1" customWidth="1"/>
    <col min="6940" max="6940" width="11.85546875" style="128" bestFit="1" customWidth="1"/>
    <col min="6941" max="6944" width="15.42578125" style="128" bestFit="1" customWidth="1"/>
    <col min="6945" max="6945" width="13.7109375" style="128" bestFit="1" customWidth="1"/>
    <col min="6946" max="6946" width="13.28515625" style="128" bestFit="1" customWidth="1"/>
    <col min="6947" max="6947" width="2.7109375" style="128" customWidth="1"/>
    <col min="6948" max="6948" width="10.7109375" style="128" customWidth="1"/>
    <col min="6949" max="6949" width="11.85546875" style="128" bestFit="1" customWidth="1"/>
    <col min="6950" max="6953" width="15.42578125" style="128" bestFit="1" customWidth="1"/>
    <col min="6954" max="6954" width="13.7109375" style="128" bestFit="1" customWidth="1"/>
    <col min="6955" max="6955" width="17.7109375" style="128" bestFit="1" customWidth="1"/>
    <col min="6956" max="7170" width="9.140625" style="128"/>
    <col min="7171" max="7171" width="20.42578125" style="128" bestFit="1" customWidth="1"/>
    <col min="7172" max="7172" width="9.42578125" style="128" customWidth="1"/>
    <col min="7173" max="7173" width="8" style="128" customWidth="1"/>
    <col min="7174" max="7174" width="12.5703125" style="128" customWidth="1"/>
    <col min="7175" max="7175" width="7.140625" style="128" customWidth="1"/>
    <col min="7176" max="7176" width="54.28515625" style="128" customWidth="1"/>
    <col min="7177" max="7177" width="11.85546875" style="128" bestFit="1" customWidth="1"/>
    <col min="7178" max="7178" width="11.85546875" style="128" customWidth="1"/>
    <col min="7179" max="7182" width="15.42578125" style="128" bestFit="1" customWidth="1"/>
    <col min="7183" max="7183" width="10.5703125" style="128" bestFit="1" customWidth="1"/>
    <col min="7184" max="7184" width="13.28515625" style="128" bestFit="1" customWidth="1"/>
    <col min="7185" max="7185" width="2.7109375" style="128" customWidth="1"/>
    <col min="7186" max="7186" width="12.42578125" style="128" bestFit="1" customWidth="1"/>
    <col min="7187" max="7187" width="11.85546875" style="128" bestFit="1" customWidth="1"/>
    <col min="7188" max="7191" width="15.42578125" style="128" bestFit="1" customWidth="1"/>
    <col min="7192" max="7192" width="10.5703125" style="128" bestFit="1" customWidth="1"/>
    <col min="7193" max="7193" width="17.7109375" style="128" bestFit="1" customWidth="1"/>
    <col min="7194" max="7194" width="2.7109375" style="128" customWidth="1"/>
    <col min="7195" max="7195" width="12.42578125" style="128" bestFit="1" customWidth="1"/>
    <col min="7196" max="7196" width="11.85546875" style="128" bestFit="1" customWidth="1"/>
    <col min="7197" max="7200" width="15.42578125" style="128" bestFit="1" customWidth="1"/>
    <col min="7201" max="7201" width="13.7109375" style="128" bestFit="1" customWidth="1"/>
    <col min="7202" max="7202" width="13.28515625" style="128" bestFit="1" customWidth="1"/>
    <col min="7203" max="7203" width="2.7109375" style="128" customWidth="1"/>
    <col min="7204" max="7204" width="10.7109375" style="128" customWidth="1"/>
    <col min="7205" max="7205" width="11.85546875" style="128" bestFit="1" customWidth="1"/>
    <col min="7206" max="7209" width="15.42578125" style="128" bestFit="1" customWidth="1"/>
    <col min="7210" max="7210" width="13.7109375" style="128" bestFit="1" customWidth="1"/>
    <col min="7211" max="7211" width="17.7109375" style="128" bestFit="1" customWidth="1"/>
    <col min="7212" max="7426" width="9.140625" style="128"/>
    <col min="7427" max="7427" width="20.42578125" style="128" bestFit="1" customWidth="1"/>
    <col min="7428" max="7428" width="9.42578125" style="128" customWidth="1"/>
    <col min="7429" max="7429" width="8" style="128" customWidth="1"/>
    <col min="7430" max="7430" width="12.5703125" style="128" customWidth="1"/>
    <col min="7431" max="7431" width="7.140625" style="128" customWidth="1"/>
    <col min="7432" max="7432" width="54.28515625" style="128" customWidth="1"/>
    <col min="7433" max="7433" width="11.85546875" style="128" bestFit="1" customWidth="1"/>
    <col min="7434" max="7434" width="11.85546875" style="128" customWidth="1"/>
    <col min="7435" max="7438" width="15.42578125" style="128" bestFit="1" customWidth="1"/>
    <col min="7439" max="7439" width="10.5703125" style="128" bestFit="1" customWidth="1"/>
    <col min="7440" max="7440" width="13.28515625" style="128" bestFit="1" customWidth="1"/>
    <col min="7441" max="7441" width="2.7109375" style="128" customWidth="1"/>
    <col min="7442" max="7442" width="12.42578125" style="128" bestFit="1" customWidth="1"/>
    <col min="7443" max="7443" width="11.85546875" style="128" bestFit="1" customWidth="1"/>
    <col min="7444" max="7447" width="15.42578125" style="128" bestFit="1" customWidth="1"/>
    <col min="7448" max="7448" width="10.5703125" style="128" bestFit="1" customWidth="1"/>
    <col min="7449" max="7449" width="17.7109375" style="128" bestFit="1" customWidth="1"/>
    <col min="7450" max="7450" width="2.7109375" style="128" customWidth="1"/>
    <col min="7451" max="7451" width="12.42578125" style="128" bestFit="1" customWidth="1"/>
    <col min="7452" max="7452" width="11.85546875" style="128" bestFit="1" customWidth="1"/>
    <col min="7453" max="7456" width="15.42578125" style="128" bestFit="1" customWidth="1"/>
    <col min="7457" max="7457" width="13.7109375" style="128" bestFit="1" customWidth="1"/>
    <col min="7458" max="7458" width="13.28515625" style="128" bestFit="1" customWidth="1"/>
    <col min="7459" max="7459" width="2.7109375" style="128" customWidth="1"/>
    <col min="7460" max="7460" width="10.7109375" style="128" customWidth="1"/>
    <col min="7461" max="7461" width="11.85546875" style="128" bestFit="1" customWidth="1"/>
    <col min="7462" max="7465" width="15.42578125" style="128" bestFit="1" customWidth="1"/>
    <col min="7466" max="7466" width="13.7109375" style="128" bestFit="1" customWidth="1"/>
    <col min="7467" max="7467" width="17.7109375" style="128" bestFit="1" customWidth="1"/>
    <col min="7468" max="7682" width="9.140625" style="128"/>
    <col min="7683" max="7683" width="20.42578125" style="128" bestFit="1" customWidth="1"/>
    <col min="7684" max="7684" width="9.42578125" style="128" customWidth="1"/>
    <col min="7685" max="7685" width="8" style="128" customWidth="1"/>
    <col min="7686" max="7686" width="12.5703125" style="128" customWidth="1"/>
    <col min="7687" max="7687" width="7.140625" style="128" customWidth="1"/>
    <col min="7688" max="7688" width="54.28515625" style="128" customWidth="1"/>
    <col min="7689" max="7689" width="11.85546875" style="128" bestFit="1" customWidth="1"/>
    <col min="7690" max="7690" width="11.85546875" style="128" customWidth="1"/>
    <col min="7691" max="7694" width="15.42578125" style="128" bestFit="1" customWidth="1"/>
    <col min="7695" max="7695" width="10.5703125" style="128" bestFit="1" customWidth="1"/>
    <col min="7696" max="7696" width="13.28515625" style="128" bestFit="1" customWidth="1"/>
    <col min="7697" max="7697" width="2.7109375" style="128" customWidth="1"/>
    <col min="7698" max="7698" width="12.42578125" style="128" bestFit="1" customWidth="1"/>
    <col min="7699" max="7699" width="11.85546875" style="128" bestFit="1" customWidth="1"/>
    <col min="7700" max="7703" width="15.42578125" style="128" bestFit="1" customWidth="1"/>
    <col min="7704" max="7704" width="10.5703125" style="128" bestFit="1" customWidth="1"/>
    <col min="7705" max="7705" width="17.7109375" style="128" bestFit="1" customWidth="1"/>
    <col min="7706" max="7706" width="2.7109375" style="128" customWidth="1"/>
    <col min="7707" max="7707" width="12.42578125" style="128" bestFit="1" customWidth="1"/>
    <col min="7708" max="7708" width="11.85546875" style="128" bestFit="1" customWidth="1"/>
    <col min="7709" max="7712" width="15.42578125" style="128" bestFit="1" customWidth="1"/>
    <col min="7713" max="7713" width="13.7109375" style="128" bestFit="1" customWidth="1"/>
    <col min="7714" max="7714" width="13.28515625" style="128" bestFit="1" customWidth="1"/>
    <col min="7715" max="7715" width="2.7109375" style="128" customWidth="1"/>
    <col min="7716" max="7716" width="10.7109375" style="128" customWidth="1"/>
    <col min="7717" max="7717" width="11.85546875" style="128" bestFit="1" customWidth="1"/>
    <col min="7718" max="7721" width="15.42578125" style="128" bestFit="1" customWidth="1"/>
    <col min="7722" max="7722" width="13.7109375" style="128" bestFit="1" customWidth="1"/>
    <col min="7723" max="7723" width="17.7109375" style="128" bestFit="1" customWidth="1"/>
    <col min="7724" max="7938" width="9.140625" style="128"/>
    <col min="7939" max="7939" width="20.42578125" style="128" bestFit="1" customWidth="1"/>
    <col min="7940" max="7940" width="9.42578125" style="128" customWidth="1"/>
    <col min="7941" max="7941" width="8" style="128" customWidth="1"/>
    <col min="7942" max="7942" width="12.5703125" style="128" customWidth="1"/>
    <col min="7943" max="7943" width="7.140625" style="128" customWidth="1"/>
    <col min="7944" max="7944" width="54.28515625" style="128" customWidth="1"/>
    <col min="7945" max="7945" width="11.85546875" style="128" bestFit="1" customWidth="1"/>
    <col min="7946" max="7946" width="11.85546875" style="128" customWidth="1"/>
    <col min="7947" max="7950" width="15.42578125" style="128" bestFit="1" customWidth="1"/>
    <col min="7951" max="7951" width="10.5703125" style="128" bestFit="1" customWidth="1"/>
    <col min="7952" max="7952" width="13.28515625" style="128" bestFit="1" customWidth="1"/>
    <col min="7953" max="7953" width="2.7109375" style="128" customWidth="1"/>
    <col min="7954" max="7954" width="12.42578125" style="128" bestFit="1" customWidth="1"/>
    <col min="7955" max="7955" width="11.85546875" style="128" bestFit="1" customWidth="1"/>
    <col min="7956" max="7959" width="15.42578125" style="128" bestFit="1" customWidth="1"/>
    <col min="7960" max="7960" width="10.5703125" style="128" bestFit="1" customWidth="1"/>
    <col min="7961" max="7961" width="17.7109375" style="128" bestFit="1" customWidth="1"/>
    <col min="7962" max="7962" width="2.7109375" style="128" customWidth="1"/>
    <col min="7963" max="7963" width="12.42578125" style="128" bestFit="1" customWidth="1"/>
    <col min="7964" max="7964" width="11.85546875" style="128" bestFit="1" customWidth="1"/>
    <col min="7965" max="7968" width="15.42578125" style="128" bestFit="1" customWidth="1"/>
    <col min="7969" max="7969" width="13.7109375" style="128" bestFit="1" customWidth="1"/>
    <col min="7970" max="7970" width="13.28515625" style="128" bestFit="1" customWidth="1"/>
    <col min="7971" max="7971" width="2.7109375" style="128" customWidth="1"/>
    <col min="7972" max="7972" width="10.7109375" style="128" customWidth="1"/>
    <col min="7973" max="7973" width="11.85546875" style="128" bestFit="1" customWidth="1"/>
    <col min="7974" max="7977" width="15.42578125" style="128" bestFit="1" customWidth="1"/>
    <col min="7978" max="7978" width="13.7109375" style="128" bestFit="1" customWidth="1"/>
    <col min="7979" max="7979" width="17.7109375" style="128" bestFit="1" customWidth="1"/>
    <col min="7980" max="8194" width="9.140625" style="128"/>
    <col min="8195" max="8195" width="20.42578125" style="128" bestFit="1" customWidth="1"/>
    <col min="8196" max="8196" width="9.42578125" style="128" customWidth="1"/>
    <col min="8197" max="8197" width="8" style="128" customWidth="1"/>
    <col min="8198" max="8198" width="12.5703125" style="128" customWidth="1"/>
    <col min="8199" max="8199" width="7.140625" style="128" customWidth="1"/>
    <col min="8200" max="8200" width="54.28515625" style="128" customWidth="1"/>
    <col min="8201" max="8201" width="11.85546875" style="128" bestFit="1" customWidth="1"/>
    <col min="8202" max="8202" width="11.85546875" style="128" customWidth="1"/>
    <col min="8203" max="8206" width="15.42578125" style="128" bestFit="1" customWidth="1"/>
    <col min="8207" max="8207" width="10.5703125" style="128" bestFit="1" customWidth="1"/>
    <col min="8208" max="8208" width="13.28515625" style="128" bestFit="1" customWidth="1"/>
    <col min="8209" max="8209" width="2.7109375" style="128" customWidth="1"/>
    <col min="8210" max="8210" width="12.42578125" style="128" bestFit="1" customWidth="1"/>
    <col min="8211" max="8211" width="11.85546875" style="128" bestFit="1" customWidth="1"/>
    <col min="8212" max="8215" width="15.42578125" style="128" bestFit="1" customWidth="1"/>
    <col min="8216" max="8216" width="10.5703125" style="128" bestFit="1" customWidth="1"/>
    <col min="8217" max="8217" width="17.7109375" style="128" bestFit="1" customWidth="1"/>
    <col min="8218" max="8218" width="2.7109375" style="128" customWidth="1"/>
    <col min="8219" max="8219" width="12.42578125" style="128" bestFit="1" customWidth="1"/>
    <col min="8220" max="8220" width="11.85546875" style="128" bestFit="1" customWidth="1"/>
    <col min="8221" max="8224" width="15.42578125" style="128" bestFit="1" customWidth="1"/>
    <col min="8225" max="8225" width="13.7109375" style="128" bestFit="1" customWidth="1"/>
    <col min="8226" max="8226" width="13.28515625" style="128" bestFit="1" customWidth="1"/>
    <col min="8227" max="8227" width="2.7109375" style="128" customWidth="1"/>
    <col min="8228" max="8228" width="10.7109375" style="128" customWidth="1"/>
    <col min="8229" max="8229" width="11.85546875" style="128" bestFit="1" customWidth="1"/>
    <col min="8230" max="8233" width="15.42578125" style="128" bestFit="1" customWidth="1"/>
    <col min="8234" max="8234" width="13.7109375" style="128" bestFit="1" customWidth="1"/>
    <col min="8235" max="8235" width="17.7109375" style="128" bestFit="1" customWidth="1"/>
    <col min="8236" max="8450" width="9.140625" style="128"/>
    <col min="8451" max="8451" width="20.42578125" style="128" bestFit="1" customWidth="1"/>
    <col min="8452" max="8452" width="9.42578125" style="128" customWidth="1"/>
    <col min="8453" max="8453" width="8" style="128" customWidth="1"/>
    <col min="8454" max="8454" width="12.5703125" style="128" customWidth="1"/>
    <col min="8455" max="8455" width="7.140625" style="128" customWidth="1"/>
    <col min="8456" max="8456" width="54.28515625" style="128" customWidth="1"/>
    <col min="8457" max="8457" width="11.85546875" style="128" bestFit="1" customWidth="1"/>
    <col min="8458" max="8458" width="11.85546875" style="128" customWidth="1"/>
    <col min="8459" max="8462" width="15.42578125" style="128" bestFit="1" customWidth="1"/>
    <col min="8463" max="8463" width="10.5703125" style="128" bestFit="1" customWidth="1"/>
    <col min="8464" max="8464" width="13.28515625" style="128" bestFit="1" customWidth="1"/>
    <col min="8465" max="8465" width="2.7109375" style="128" customWidth="1"/>
    <col min="8466" max="8466" width="12.42578125" style="128" bestFit="1" customWidth="1"/>
    <col min="8467" max="8467" width="11.85546875" style="128" bestFit="1" customWidth="1"/>
    <col min="8468" max="8471" width="15.42578125" style="128" bestFit="1" customWidth="1"/>
    <col min="8472" max="8472" width="10.5703125" style="128" bestFit="1" customWidth="1"/>
    <col min="8473" max="8473" width="17.7109375" style="128" bestFit="1" customWidth="1"/>
    <col min="8474" max="8474" width="2.7109375" style="128" customWidth="1"/>
    <col min="8475" max="8475" width="12.42578125" style="128" bestFit="1" customWidth="1"/>
    <col min="8476" max="8476" width="11.85546875" style="128" bestFit="1" customWidth="1"/>
    <col min="8477" max="8480" width="15.42578125" style="128" bestFit="1" customWidth="1"/>
    <col min="8481" max="8481" width="13.7109375" style="128" bestFit="1" customWidth="1"/>
    <col min="8482" max="8482" width="13.28515625" style="128" bestFit="1" customWidth="1"/>
    <col min="8483" max="8483" width="2.7109375" style="128" customWidth="1"/>
    <col min="8484" max="8484" width="10.7109375" style="128" customWidth="1"/>
    <col min="8485" max="8485" width="11.85546875" style="128" bestFit="1" customWidth="1"/>
    <col min="8486" max="8489" width="15.42578125" style="128" bestFit="1" customWidth="1"/>
    <col min="8490" max="8490" width="13.7109375" style="128" bestFit="1" customWidth="1"/>
    <col min="8491" max="8491" width="17.7109375" style="128" bestFit="1" customWidth="1"/>
    <col min="8492" max="8706" width="9.140625" style="128"/>
    <col min="8707" max="8707" width="20.42578125" style="128" bestFit="1" customWidth="1"/>
    <col min="8708" max="8708" width="9.42578125" style="128" customWidth="1"/>
    <col min="8709" max="8709" width="8" style="128" customWidth="1"/>
    <col min="8710" max="8710" width="12.5703125" style="128" customWidth="1"/>
    <col min="8711" max="8711" width="7.140625" style="128" customWidth="1"/>
    <col min="8712" max="8712" width="54.28515625" style="128" customWidth="1"/>
    <col min="8713" max="8713" width="11.85546875" style="128" bestFit="1" customWidth="1"/>
    <col min="8714" max="8714" width="11.85546875" style="128" customWidth="1"/>
    <col min="8715" max="8718" width="15.42578125" style="128" bestFit="1" customWidth="1"/>
    <col min="8719" max="8719" width="10.5703125" style="128" bestFit="1" customWidth="1"/>
    <col min="8720" max="8720" width="13.28515625" style="128" bestFit="1" customWidth="1"/>
    <col min="8721" max="8721" width="2.7109375" style="128" customWidth="1"/>
    <col min="8722" max="8722" width="12.42578125" style="128" bestFit="1" customWidth="1"/>
    <col min="8723" max="8723" width="11.85546875" style="128" bestFit="1" customWidth="1"/>
    <col min="8724" max="8727" width="15.42578125" style="128" bestFit="1" customWidth="1"/>
    <col min="8728" max="8728" width="10.5703125" style="128" bestFit="1" customWidth="1"/>
    <col min="8729" max="8729" width="17.7109375" style="128" bestFit="1" customWidth="1"/>
    <col min="8730" max="8730" width="2.7109375" style="128" customWidth="1"/>
    <col min="8731" max="8731" width="12.42578125" style="128" bestFit="1" customWidth="1"/>
    <col min="8732" max="8732" width="11.85546875" style="128" bestFit="1" customWidth="1"/>
    <col min="8733" max="8736" width="15.42578125" style="128" bestFit="1" customWidth="1"/>
    <col min="8737" max="8737" width="13.7109375" style="128" bestFit="1" customWidth="1"/>
    <col min="8738" max="8738" width="13.28515625" style="128" bestFit="1" customWidth="1"/>
    <col min="8739" max="8739" width="2.7109375" style="128" customWidth="1"/>
    <col min="8740" max="8740" width="10.7109375" style="128" customWidth="1"/>
    <col min="8741" max="8741" width="11.85546875" style="128" bestFit="1" customWidth="1"/>
    <col min="8742" max="8745" width="15.42578125" style="128" bestFit="1" customWidth="1"/>
    <col min="8746" max="8746" width="13.7109375" style="128" bestFit="1" customWidth="1"/>
    <col min="8747" max="8747" width="17.7109375" style="128" bestFit="1" customWidth="1"/>
    <col min="8748" max="8962" width="9.140625" style="128"/>
    <col min="8963" max="8963" width="20.42578125" style="128" bestFit="1" customWidth="1"/>
    <col min="8964" max="8964" width="9.42578125" style="128" customWidth="1"/>
    <col min="8965" max="8965" width="8" style="128" customWidth="1"/>
    <col min="8966" max="8966" width="12.5703125" style="128" customWidth="1"/>
    <col min="8967" max="8967" width="7.140625" style="128" customWidth="1"/>
    <col min="8968" max="8968" width="54.28515625" style="128" customWidth="1"/>
    <col min="8969" max="8969" width="11.85546875" style="128" bestFit="1" customWidth="1"/>
    <col min="8970" max="8970" width="11.85546875" style="128" customWidth="1"/>
    <col min="8971" max="8974" width="15.42578125" style="128" bestFit="1" customWidth="1"/>
    <col min="8975" max="8975" width="10.5703125" style="128" bestFit="1" customWidth="1"/>
    <col min="8976" max="8976" width="13.28515625" style="128" bestFit="1" customWidth="1"/>
    <col min="8977" max="8977" width="2.7109375" style="128" customWidth="1"/>
    <col min="8978" max="8978" width="12.42578125" style="128" bestFit="1" customWidth="1"/>
    <col min="8979" max="8979" width="11.85546875" style="128" bestFit="1" customWidth="1"/>
    <col min="8980" max="8983" width="15.42578125" style="128" bestFit="1" customWidth="1"/>
    <col min="8984" max="8984" width="10.5703125" style="128" bestFit="1" customWidth="1"/>
    <col min="8985" max="8985" width="17.7109375" style="128" bestFit="1" customWidth="1"/>
    <col min="8986" max="8986" width="2.7109375" style="128" customWidth="1"/>
    <col min="8987" max="8987" width="12.42578125" style="128" bestFit="1" customWidth="1"/>
    <col min="8988" max="8988" width="11.85546875" style="128" bestFit="1" customWidth="1"/>
    <col min="8989" max="8992" width="15.42578125" style="128" bestFit="1" customWidth="1"/>
    <col min="8993" max="8993" width="13.7109375" style="128" bestFit="1" customWidth="1"/>
    <col min="8994" max="8994" width="13.28515625" style="128" bestFit="1" customWidth="1"/>
    <col min="8995" max="8995" width="2.7109375" style="128" customWidth="1"/>
    <col min="8996" max="8996" width="10.7109375" style="128" customWidth="1"/>
    <col min="8997" max="8997" width="11.85546875" style="128" bestFit="1" customWidth="1"/>
    <col min="8998" max="9001" width="15.42578125" style="128" bestFit="1" customWidth="1"/>
    <col min="9002" max="9002" width="13.7109375" style="128" bestFit="1" customWidth="1"/>
    <col min="9003" max="9003" width="17.7109375" style="128" bestFit="1" customWidth="1"/>
    <col min="9004" max="9218" width="9.140625" style="128"/>
    <col min="9219" max="9219" width="20.42578125" style="128" bestFit="1" customWidth="1"/>
    <col min="9220" max="9220" width="9.42578125" style="128" customWidth="1"/>
    <col min="9221" max="9221" width="8" style="128" customWidth="1"/>
    <col min="9222" max="9222" width="12.5703125" style="128" customWidth="1"/>
    <col min="9223" max="9223" width="7.140625" style="128" customWidth="1"/>
    <col min="9224" max="9224" width="54.28515625" style="128" customWidth="1"/>
    <col min="9225" max="9225" width="11.85546875" style="128" bestFit="1" customWidth="1"/>
    <col min="9226" max="9226" width="11.85546875" style="128" customWidth="1"/>
    <col min="9227" max="9230" width="15.42578125" style="128" bestFit="1" customWidth="1"/>
    <col min="9231" max="9231" width="10.5703125" style="128" bestFit="1" customWidth="1"/>
    <col min="9232" max="9232" width="13.28515625" style="128" bestFit="1" customWidth="1"/>
    <col min="9233" max="9233" width="2.7109375" style="128" customWidth="1"/>
    <col min="9234" max="9234" width="12.42578125" style="128" bestFit="1" customWidth="1"/>
    <col min="9235" max="9235" width="11.85546875" style="128" bestFit="1" customWidth="1"/>
    <col min="9236" max="9239" width="15.42578125" style="128" bestFit="1" customWidth="1"/>
    <col min="9240" max="9240" width="10.5703125" style="128" bestFit="1" customWidth="1"/>
    <col min="9241" max="9241" width="17.7109375" style="128" bestFit="1" customWidth="1"/>
    <col min="9242" max="9242" width="2.7109375" style="128" customWidth="1"/>
    <col min="9243" max="9243" width="12.42578125" style="128" bestFit="1" customWidth="1"/>
    <col min="9244" max="9244" width="11.85546875" style="128" bestFit="1" customWidth="1"/>
    <col min="9245" max="9248" width="15.42578125" style="128" bestFit="1" customWidth="1"/>
    <col min="9249" max="9249" width="13.7109375" style="128" bestFit="1" customWidth="1"/>
    <col min="9250" max="9250" width="13.28515625" style="128" bestFit="1" customWidth="1"/>
    <col min="9251" max="9251" width="2.7109375" style="128" customWidth="1"/>
    <col min="9252" max="9252" width="10.7109375" style="128" customWidth="1"/>
    <col min="9253" max="9253" width="11.85546875" style="128" bestFit="1" customWidth="1"/>
    <col min="9254" max="9257" width="15.42578125" style="128" bestFit="1" customWidth="1"/>
    <col min="9258" max="9258" width="13.7109375" style="128" bestFit="1" customWidth="1"/>
    <col min="9259" max="9259" width="17.7109375" style="128" bestFit="1" customWidth="1"/>
    <col min="9260" max="9474" width="9.140625" style="128"/>
    <col min="9475" max="9475" width="20.42578125" style="128" bestFit="1" customWidth="1"/>
    <col min="9476" max="9476" width="9.42578125" style="128" customWidth="1"/>
    <col min="9477" max="9477" width="8" style="128" customWidth="1"/>
    <col min="9478" max="9478" width="12.5703125" style="128" customWidth="1"/>
    <col min="9479" max="9479" width="7.140625" style="128" customWidth="1"/>
    <col min="9480" max="9480" width="54.28515625" style="128" customWidth="1"/>
    <col min="9481" max="9481" width="11.85546875" style="128" bestFit="1" customWidth="1"/>
    <col min="9482" max="9482" width="11.85546875" style="128" customWidth="1"/>
    <col min="9483" max="9486" width="15.42578125" style="128" bestFit="1" customWidth="1"/>
    <col min="9487" max="9487" width="10.5703125" style="128" bestFit="1" customWidth="1"/>
    <col min="9488" max="9488" width="13.28515625" style="128" bestFit="1" customWidth="1"/>
    <col min="9489" max="9489" width="2.7109375" style="128" customWidth="1"/>
    <col min="9490" max="9490" width="12.42578125" style="128" bestFit="1" customWidth="1"/>
    <col min="9491" max="9491" width="11.85546875" style="128" bestFit="1" customWidth="1"/>
    <col min="9492" max="9495" width="15.42578125" style="128" bestFit="1" customWidth="1"/>
    <col min="9496" max="9496" width="10.5703125" style="128" bestFit="1" customWidth="1"/>
    <col min="9497" max="9497" width="17.7109375" style="128" bestFit="1" customWidth="1"/>
    <col min="9498" max="9498" width="2.7109375" style="128" customWidth="1"/>
    <col min="9499" max="9499" width="12.42578125" style="128" bestFit="1" customWidth="1"/>
    <col min="9500" max="9500" width="11.85546875" style="128" bestFit="1" customWidth="1"/>
    <col min="9501" max="9504" width="15.42578125" style="128" bestFit="1" customWidth="1"/>
    <col min="9505" max="9505" width="13.7109375" style="128" bestFit="1" customWidth="1"/>
    <col min="9506" max="9506" width="13.28515625" style="128" bestFit="1" customWidth="1"/>
    <col min="9507" max="9507" width="2.7109375" style="128" customWidth="1"/>
    <col min="9508" max="9508" width="10.7109375" style="128" customWidth="1"/>
    <col min="9509" max="9509" width="11.85546875" style="128" bestFit="1" customWidth="1"/>
    <col min="9510" max="9513" width="15.42578125" style="128" bestFit="1" customWidth="1"/>
    <col min="9514" max="9514" width="13.7109375" style="128" bestFit="1" customWidth="1"/>
    <col min="9515" max="9515" width="17.7109375" style="128" bestFit="1" customWidth="1"/>
    <col min="9516" max="9730" width="9.140625" style="128"/>
    <col min="9731" max="9731" width="20.42578125" style="128" bestFit="1" customWidth="1"/>
    <col min="9732" max="9732" width="9.42578125" style="128" customWidth="1"/>
    <col min="9733" max="9733" width="8" style="128" customWidth="1"/>
    <col min="9734" max="9734" width="12.5703125" style="128" customWidth="1"/>
    <col min="9735" max="9735" width="7.140625" style="128" customWidth="1"/>
    <col min="9736" max="9736" width="54.28515625" style="128" customWidth="1"/>
    <col min="9737" max="9737" width="11.85546875" style="128" bestFit="1" customWidth="1"/>
    <col min="9738" max="9738" width="11.85546875" style="128" customWidth="1"/>
    <col min="9739" max="9742" width="15.42578125" style="128" bestFit="1" customWidth="1"/>
    <col min="9743" max="9743" width="10.5703125" style="128" bestFit="1" customWidth="1"/>
    <col min="9744" max="9744" width="13.28515625" style="128" bestFit="1" customWidth="1"/>
    <col min="9745" max="9745" width="2.7109375" style="128" customWidth="1"/>
    <col min="9746" max="9746" width="12.42578125" style="128" bestFit="1" customWidth="1"/>
    <col min="9747" max="9747" width="11.85546875" style="128" bestFit="1" customWidth="1"/>
    <col min="9748" max="9751" width="15.42578125" style="128" bestFit="1" customWidth="1"/>
    <col min="9752" max="9752" width="10.5703125" style="128" bestFit="1" customWidth="1"/>
    <col min="9753" max="9753" width="17.7109375" style="128" bestFit="1" customWidth="1"/>
    <col min="9754" max="9754" width="2.7109375" style="128" customWidth="1"/>
    <col min="9755" max="9755" width="12.42578125" style="128" bestFit="1" customWidth="1"/>
    <col min="9756" max="9756" width="11.85546875" style="128" bestFit="1" customWidth="1"/>
    <col min="9757" max="9760" width="15.42578125" style="128" bestFit="1" customWidth="1"/>
    <col min="9761" max="9761" width="13.7109375" style="128" bestFit="1" customWidth="1"/>
    <col min="9762" max="9762" width="13.28515625" style="128" bestFit="1" customWidth="1"/>
    <col min="9763" max="9763" width="2.7109375" style="128" customWidth="1"/>
    <col min="9764" max="9764" width="10.7109375" style="128" customWidth="1"/>
    <col min="9765" max="9765" width="11.85546875" style="128" bestFit="1" customWidth="1"/>
    <col min="9766" max="9769" width="15.42578125" style="128" bestFit="1" customWidth="1"/>
    <col min="9770" max="9770" width="13.7109375" style="128" bestFit="1" customWidth="1"/>
    <col min="9771" max="9771" width="17.7109375" style="128" bestFit="1" customWidth="1"/>
    <col min="9772" max="9986" width="9.140625" style="128"/>
    <col min="9987" max="9987" width="20.42578125" style="128" bestFit="1" customWidth="1"/>
    <col min="9988" max="9988" width="9.42578125" style="128" customWidth="1"/>
    <col min="9989" max="9989" width="8" style="128" customWidth="1"/>
    <col min="9990" max="9990" width="12.5703125" style="128" customWidth="1"/>
    <col min="9991" max="9991" width="7.140625" style="128" customWidth="1"/>
    <col min="9992" max="9992" width="54.28515625" style="128" customWidth="1"/>
    <col min="9993" max="9993" width="11.85546875" style="128" bestFit="1" customWidth="1"/>
    <col min="9994" max="9994" width="11.85546875" style="128" customWidth="1"/>
    <col min="9995" max="9998" width="15.42578125" style="128" bestFit="1" customWidth="1"/>
    <col min="9999" max="9999" width="10.5703125" style="128" bestFit="1" customWidth="1"/>
    <col min="10000" max="10000" width="13.28515625" style="128" bestFit="1" customWidth="1"/>
    <col min="10001" max="10001" width="2.7109375" style="128" customWidth="1"/>
    <col min="10002" max="10002" width="12.42578125" style="128" bestFit="1" customWidth="1"/>
    <col min="10003" max="10003" width="11.85546875" style="128" bestFit="1" customWidth="1"/>
    <col min="10004" max="10007" width="15.42578125" style="128" bestFit="1" customWidth="1"/>
    <col min="10008" max="10008" width="10.5703125" style="128" bestFit="1" customWidth="1"/>
    <col min="10009" max="10009" width="17.7109375" style="128" bestFit="1" customWidth="1"/>
    <col min="10010" max="10010" width="2.7109375" style="128" customWidth="1"/>
    <col min="10011" max="10011" width="12.42578125" style="128" bestFit="1" customWidth="1"/>
    <col min="10012" max="10012" width="11.85546875" style="128" bestFit="1" customWidth="1"/>
    <col min="10013" max="10016" width="15.42578125" style="128" bestFit="1" customWidth="1"/>
    <col min="10017" max="10017" width="13.7109375" style="128" bestFit="1" customWidth="1"/>
    <col min="10018" max="10018" width="13.28515625" style="128" bestFit="1" customWidth="1"/>
    <col min="10019" max="10019" width="2.7109375" style="128" customWidth="1"/>
    <col min="10020" max="10020" width="10.7109375" style="128" customWidth="1"/>
    <col min="10021" max="10021" width="11.85546875" style="128" bestFit="1" customWidth="1"/>
    <col min="10022" max="10025" width="15.42578125" style="128" bestFit="1" customWidth="1"/>
    <col min="10026" max="10026" width="13.7109375" style="128" bestFit="1" customWidth="1"/>
    <col min="10027" max="10027" width="17.7109375" style="128" bestFit="1" customWidth="1"/>
    <col min="10028" max="10242" width="9.140625" style="128"/>
    <col min="10243" max="10243" width="20.42578125" style="128" bestFit="1" customWidth="1"/>
    <col min="10244" max="10244" width="9.42578125" style="128" customWidth="1"/>
    <col min="10245" max="10245" width="8" style="128" customWidth="1"/>
    <col min="10246" max="10246" width="12.5703125" style="128" customWidth="1"/>
    <col min="10247" max="10247" width="7.140625" style="128" customWidth="1"/>
    <col min="10248" max="10248" width="54.28515625" style="128" customWidth="1"/>
    <col min="10249" max="10249" width="11.85546875" style="128" bestFit="1" customWidth="1"/>
    <col min="10250" max="10250" width="11.85546875" style="128" customWidth="1"/>
    <col min="10251" max="10254" width="15.42578125" style="128" bestFit="1" customWidth="1"/>
    <col min="10255" max="10255" width="10.5703125" style="128" bestFit="1" customWidth="1"/>
    <col min="10256" max="10256" width="13.28515625" style="128" bestFit="1" customWidth="1"/>
    <col min="10257" max="10257" width="2.7109375" style="128" customWidth="1"/>
    <col min="10258" max="10258" width="12.42578125" style="128" bestFit="1" customWidth="1"/>
    <col min="10259" max="10259" width="11.85546875" style="128" bestFit="1" customWidth="1"/>
    <col min="10260" max="10263" width="15.42578125" style="128" bestFit="1" customWidth="1"/>
    <col min="10264" max="10264" width="10.5703125" style="128" bestFit="1" customWidth="1"/>
    <col min="10265" max="10265" width="17.7109375" style="128" bestFit="1" customWidth="1"/>
    <col min="10266" max="10266" width="2.7109375" style="128" customWidth="1"/>
    <col min="10267" max="10267" width="12.42578125" style="128" bestFit="1" customWidth="1"/>
    <col min="10268" max="10268" width="11.85546875" style="128" bestFit="1" customWidth="1"/>
    <col min="10269" max="10272" width="15.42578125" style="128" bestFit="1" customWidth="1"/>
    <col min="10273" max="10273" width="13.7109375" style="128" bestFit="1" customWidth="1"/>
    <col min="10274" max="10274" width="13.28515625" style="128" bestFit="1" customWidth="1"/>
    <col min="10275" max="10275" width="2.7109375" style="128" customWidth="1"/>
    <col min="10276" max="10276" width="10.7109375" style="128" customWidth="1"/>
    <col min="10277" max="10277" width="11.85546875" style="128" bestFit="1" customWidth="1"/>
    <col min="10278" max="10281" width="15.42578125" style="128" bestFit="1" customWidth="1"/>
    <col min="10282" max="10282" width="13.7109375" style="128" bestFit="1" customWidth="1"/>
    <col min="10283" max="10283" width="17.7109375" style="128" bestFit="1" customWidth="1"/>
    <col min="10284" max="10498" width="9.140625" style="128"/>
    <col min="10499" max="10499" width="20.42578125" style="128" bestFit="1" customWidth="1"/>
    <col min="10500" max="10500" width="9.42578125" style="128" customWidth="1"/>
    <col min="10501" max="10501" width="8" style="128" customWidth="1"/>
    <col min="10502" max="10502" width="12.5703125" style="128" customWidth="1"/>
    <col min="10503" max="10503" width="7.140625" style="128" customWidth="1"/>
    <col min="10504" max="10504" width="54.28515625" style="128" customWidth="1"/>
    <col min="10505" max="10505" width="11.85546875" style="128" bestFit="1" customWidth="1"/>
    <col min="10506" max="10506" width="11.85546875" style="128" customWidth="1"/>
    <col min="10507" max="10510" width="15.42578125" style="128" bestFit="1" customWidth="1"/>
    <col min="10511" max="10511" width="10.5703125" style="128" bestFit="1" customWidth="1"/>
    <col min="10512" max="10512" width="13.28515625" style="128" bestFit="1" customWidth="1"/>
    <col min="10513" max="10513" width="2.7109375" style="128" customWidth="1"/>
    <col min="10514" max="10514" width="12.42578125" style="128" bestFit="1" customWidth="1"/>
    <col min="10515" max="10515" width="11.85546875" style="128" bestFit="1" customWidth="1"/>
    <col min="10516" max="10519" width="15.42578125" style="128" bestFit="1" customWidth="1"/>
    <col min="10520" max="10520" width="10.5703125" style="128" bestFit="1" customWidth="1"/>
    <col min="10521" max="10521" width="17.7109375" style="128" bestFit="1" customWidth="1"/>
    <col min="10522" max="10522" width="2.7109375" style="128" customWidth="1"/>
    <col min="10523" max="10523" width="12.42578125" style="128" bestFit="1" customWidth="1"/>
    <col min="10524" max="10524" width="11.85546875" style="128" bestFit="1" customWidth="1"/>
    <col min="10525" max="10528" width="15.42578125" style="128" bestFit="1" customWidth="1"/>
    <col min="10529" max="10529" width="13.7109375" style="128" bestFit="1" customWidth="1"/>
    <col min="10530" max="10530" width="13.28515625" style="128" bestFit="1" customWidth="1"/>
    <col min="10531" max="10531" width="2.7109375" style="128" customWidth="1"/>
    <col min="10532" max="10532" width="10.7109375" style="128" customWidth="1"/>
    <col min="10533" max="10533" width="11.85546875" style="128" bestFit="1" customWidth="1"/>
    <col min="10534" max="10537" width="15.42578125" style="128" bestFit="1" customWidth="1"/>
    <col min="10538" max="10538" width="13.7109375" style="128" bestFit="1" customWidth="1"/>
    <col min="10539" max="10539" width="17.7109375" style="128" bestFit="1" customWidth="1"/>
    <col min="10540" max="10754" width="9.140625" style="128"/>
    <col min="10755" max="10755" width="20.42578125" style="128" bestFit="1" customWidth="1"/>
    <col min="10756" max="10756" width="9.42578125" style="128" customWidth="1"/>
    <col min="10757" max="10757" width="8" style="128" customWidth="1"/>
    <col min="10758" max="10758" width="12.5703125" style="128" customWidth="1"/>
    <col min="10759" max="10759" width="7.140625" style="128" customWidth="1"/>
    <col min="10760" max="10760" width="54.28515625" style="128" customWidth="1"/>
    <col min="10761" max="10761" width="11.85546875" style="128" bestFit="1" customWidth="1"/>
    <col min="10762" max="10762" width="11.85546875" style="128" customWidth="1"/>
    <col min="10763" max="10766" width="15.42578125" style="128" bestFit="1" customWidth="1"/>
    <col min="10767" max="10767" width="10.5703125" style="128" bestFit="1" customWidth="1"/>
    <col min="10768" max="10768" width="13.28515625" style="128" bestFit="1" customWidth="1"/>
    <col min="10769" max="10769" width="2.7109375" style="128" customWidth="1"/>
    <col min="10770" max="10770" width="12.42578125" style="128" bestFit="1" customWidth="1"/>
    <col min="10771" max="10771" width="11.85546875" style="128" bestFit="1" customWidth="1"/>
    <col min="10772" max="10775" width="15.42578125" style="128" bestFit="1" customWidth="1"/>
    <col min="10776" max="10776" width="10.5703125" style="128" bestFit="1" customWidth="1"/>
    <col min="10777" max="10777" width="17.7109375" style="128" bestFit="1" customWidth="1"/>
    <col min="10778" max="10778" width="2.7109375" style="128" customWidth="1"/>
    <col min="10779" max="10779" width="12.42578125" style="128" bestFit="1" customWidth="1"/>
    <col min="10780" max="10780" width="11.85546875" style="128" bestFit="1" customWidth="1"/>
    <col min="10781" max="10784" width="15.42578125" style="128" bestFit="1" customWidth="1"/>
    <col min="10785" max="10785" width="13.7109375" style="128" bestFit="1" customWidth="1"/>
    <col min="10786" max="10786" width="13.28515625" style="128" bestFit="1" customWidth="1"/>
    <col min="10787" max="10787" width="2.7109375" style="128" customWidth="1"/>
    <col min="10788" max="10788" width="10.7109375" style="128" customWidth="1"/>
    <col min="10789" max="10789" width="11.85546875" style="128" bestFit="1" customWidth="1"/>
    <col min="10790" max="10793" width="15.42578125" style="128" bestFit="1" customWidth="1"/>
    <col min="10794" max="10794" width="13.7109375" style="128" bestFit="1" customWidth="1"/>
    <col min="10795" max="10795" width="17.7109375" style="128" bestFit="1" customWidth="1"/>
    <col min="10796" max="11010" width="9.140625" style="128"/>
    <col min="11011" max="11011" width="20.42578125" style="128" bestFit="1" customWidth="1"/>
    <col min="11012" max="11012" width="9.42578125" style="128" customWidth="1"/>
    <col min="11013" max="11013" width="8" style="128" customWidth="1"/>
    <col min="11014" max="11014" width="12.5703125" style="128" customWidth="1"/>
    <col min="11015" max="11015" width="7.140625" style="128" customWidth="1"/>
    <col min="11016" max="11016" width="54.28515625" style="128" customWidth="1"/>
    <col min="11017" max="11017" width="11.85546875" style="128" bestFit="1" customWidth="1"/>
    <col min="11018" max="11018" width="11.85546875" style="128" customWidth="1"/>
    <col min="11019" max="11022" width="15.42578125" style="128" bestFit="1" customWidth="1"/>
    <col min="11023" max="11023" width="10.5703125" style="128" bestFit="1" customWidth="1"/>
    <col min="11024" max="11024" width="13.28515625" style="128" bestFit="1" customWidth="1"/>
    <col min="11025" max="11025" width="2.7109375" style="128" customWidth="1"/>
    <col min="11026" max="11026" width="12.42578125" style="128" bestFit="1" customWidth="1"/>
    <col min="11027" max="11027" width="11.85546875" style="128" bestFit="1" customWidth="1"/>
    <col min="11028" max="11031" width="15.42578125" style="128" bestFit="1" customWidth="1"/>
    <col min="11032" max="11032" width="10.5703125" style="128" bestFit="1" customWidth="1"/>
    <col min="11033" max="11033" width="17.7109375" style="128" bestFit="1" customWidth="1"/>
    <col min="11034" max="11034" width="2.7109375" style="128" customWidth="1"/>
    <col min="11035" max="11035" width="12.42578125" style="128" bestFit="1" customWidth="1"/>
    <col min="11036" max="11036" width="11.85546875" style="128" bestFit="1" customWidth="1"/>
    <col min="11037" max="11040" width="15.42578125" style="128" bestFit="1" customWidth="1"/>
    <col min="11041" max="11041" width="13.7109375" style="128" bestFit="1" customWidth="1"/>
    <col min="11042" max="11042" width="13.28515625" style="128" bestFit="1" customWidth="1"/>
    <col min="11043" max="11043" width="2.7109375" style="128" customWidth="1"/>
    <col min="11044" max="11044" width="10.7109375" style="128" customWidth="1"/>
    <col min="11045" max="11045" width="11.85546875" style="128" bestFit="1" customWidth="1"/>
    <col min="11046" max="11049" width="15.42578125" style="128" bestFit="1" customWidth="1"/>
    <col min="11050" max="11050" width="13.7109375" style="128" bestFit="1" customWidth="1"/>
    <col min="11051" max="11051" width="17.7109375" style="128" bestFit="1" customWidth="1"/>
    <col min="11052" max="11266" width="9.140625" style="128"/>
    <col min="11267" max="11267" width="20.42578125" style="128" bestFit="1" customWidth="1"/>
    <col min="11268" max="11268" width="9.42578125" style="128" customWidth="1"/>
    <col min="11269" max="11269" width="8" style="128" customWidth="1"/>
    <col min="11270" max="11270" width="12.5703125" style="128" customWidth="1"/>
    <col min="11271" max="11271" width="7.140625" style="128" customWidth="1"/>
    <col min="11272" max="11272" width="54.28515625" style="128" customWidth="1"/>
    <col min="11273" max="11273" width="11.85546875" style="128" bestFit="1" customWidth="1"/>
    <col min="11274" max="11274" width="11.85546875" style="128" customWidth="1"/>
    <col min="11275" max="11278" width="15.42578125" style="128" bestFit="1" customWidth="1"/>
    <col min="11279" max="11279" width="10.5703125" style="128" bestFit="1" customWidth="1"/>
    <col min="11280" max="11280" width="13.28515625" style="128" bestFit="1" customWidth="1"/>
    <col min="11281" max="11281" width="2.7109375" style="128" customWidth="1"/>
    <col min="11282" max="11282" width="12.42578125" style="128" bestFit="1" customWidth="1"/>
    <col min="11283" max="11283" width="11.85546875" style="128" bestFit="1" customWidth="1"/>
    <col min="11284" max="11287" width="15.42578125" style="128" bestFit="1" customWidth="1"/>
    <col min="11288" max="11288" width="10.5703125" style="128" bestFit="1" customWidth="1"/>
    <col min="11289" max="11289" width="17.7109375" style="128" bestFit="1" customWidth="1"/>
    <col min="11290" max="11290" width="2.7109375" style="128" customWidth="1"/>
    <col min="11291" max="11291" width="12.42578125" style="128" bestFit="1" customWidth="1"/>
    <col min="11292" max="11292" width="11.85546875" style="128" bestFit="1" customWidth="1"/>
    <col min="11293" max="11296" width="15.42578125" style="128" bestFit="1" customWidth="1"/>
    <col min="11297" max="11297" width="13.7109375" style="128" bestFit="1" customWidth="1"/>
    <col min="11298" max="11298" width="13.28515625" style="128" bestFit="1" customWidth="1"/>
    <col min="11299" max="11299" width="2.7109375" style="128" customWidth="1"/>
    <col min="11300" max="11300" width="10.7109375" style="128" customWidth="1"/>
    <col min="11301" max="11301" width="11.85546875" style="128" bestFit="1" customWidth="1"/>
    <col min="11302" max="11305" width="15.42578125" style="128" bestFit="1" customWidth="1"/>
    <col min="11306" max="11306" width="13.7109375" style="128" bestFit="1" customWidth="1"/>
    <col min="11307" max="11307" width="17.7109375" style="128" bestFit="1" customWidth="1"/>
    <col min="11308" max="11522" width="9.140625" style="128"/>
    <col min="11523" max="11523" width="20.42578125" style="128" bestFit="1" customWidth="1"/>
    <col min="11524" max="11524" width="9.42578125" style="128" customWidth="1"/>
    <col min="11525" max="11525" width="8" style="128" customWidth="1"/>
    <col min="11526" max="11526" width="12.5703125" style="128" customWidth="1"/>
    <col min="11527" max="11527" width="7.140625" style="128" customWidth="1"/>
    <col min="11528" max="11528" width="54.28515625" style="128" customWidth="1"/>
    <col min="11529" max="11529" width="11.85546875" style="128" bestFit="1" customWidth="1"/>
    <col min="11530" max="11530" width="11.85546875" style="128" customWidth="1"/>
    <col min="11531" max="11534" width="15.42578125" style="128" bestFit="1" customWidth="1"/>
    <col min="11535" max="11535" width="10.5703125" style="128" bestFit="1" customWidth="1"/>
    <col min="11536" max="11536" width="13.28515625" style="128" bestFit="1" customWidth="1"/>
    <col min="11537" max="11537" width="2.7109375" style="128" customWidth="1"/>
    <col min="11538" max="11538" width="12.42578125" style="128" bestFit="1" customWidth="1"/>
    <col min="11539" max="11539" width="11.85546875" style="128" bestFit="1" customWidth="1"/>
    <col min="11540" max="11543" width="15.42578125" style="128" bestFit="1" customWidth="1"/>
    <col min="11544" max="11544" width="10.5703125" style="128" bestFit="1" customWidth="1"/>
    <col min="11545" max="11545" width="17.7109375" style="128" bestFit="1" customWidth="1"/>
    <col min="11546" max="11546" width="2.7109375" style="128" customWidth="1"/>
    <col min="11547" max="11547" width="12.42578125" style="128" bestFit="1" customWidth="1"/>
    <col min="11548" max="11548" width="11.85546875" style="128" bestFit="1" customWidth="1"/>
    <col min="11549" max="11552" width="15.42578125" style="128" bestFit="1" customWidth="1"/>
    <col min="11553" max="11553" width="13.7109375" style="128" bestFit="1" customWidth="1"/>
    <col min="11554" max="11554" width="13.28515625" style="128" bestFit="1" customWidth="1"/>
    <col min="11555" max="11555" width="2.7109375" style="128" customWidth="1"/>
    <col min="11556" max="11556" width="10.7109375" style="128" customWidth="1"/>
    <col min="11557" max="11557" width="11.85546875" style="128" bestFit="1" customWidth="1"/>
    <col min="11558" max="11561" width="15.42578125" style="128" bestFit="1" customWidth="1"/>
    <col min="11562" max="11562" width="13.7109375" style="128" bestFit="1" customWidth="1"/>
    <col min="11563" max="11563" width="17.7109375" style="128" bestFit="1" customWidth="1"/>
    <col min="11564" max="11778" width="9.140625" style="128"/>
    <col min="11779" max="11779" width="20.42578125" style="128" bestFit="1" customWidth="1"/>
    <col min="11780" max="11780" width="9.42578125" style="128" customWidth="1"/>
    <col min="11781" max="11781" width="8" style="128" customWidth="1"/>
    <col min="11782" max="11782" width="12.5703125" style="128" customWidth="1"/>
    <col min="11783" max="11783" width="7.140625" style="128" customWidth="1"/>
    <col min="11784" max="11784" width="54.28515625" style="128" customWidth="1"/>
    <col min="11785" max="11785" width="11.85546875" style="128" bestFit="1" customWidth="1"/>
    <col min="11786" max="11786" width="11.85546875" style="128" customWidth="1"/>
    <col min="11787" max="11790" width="15.42578125" style="128" bestFit="1" customWidth="1"/>
    <col min="11791" max="11791" width="10.5703125" style="128" bestFit="1" customWidth="1"/>
    <col min="11792" max="11792" width="13.28515625" style="128" bestFit="1" customWidth="1"/>
    <col min="11793" max="11793" width="2.7109375" style="128" customWidth="1"/>
    <col min="11794" max="11794" width="12.42578125" style="128" bestFit="1" customWidth="1"/>
    <col min="11795" max="11795" width="11.85546875" style="128" bestFit="1" customWidth="1"/>
    <col min="11796" max="11799" width="15.42578125" style="128" bestFit="1" customWidth="1"/>
    <col min="11800" max="11800" width="10.5703125" style="128" bestFit="1" customWidth="1"/>
    <col min="11801" max="11801" width="17.7109375" style="128" bestFit="1" customWidth="1"/>
    <col min="11802" max="11802" width="2.7109375" style="128" customWidth="1"/>
    <col min="11803" max="11803" width="12.42578125" style="128" bestFit="1" customWidth="1"/>
    <col min="11804" max="11804" width="11.85546875" style="128" bestFit="1" customWidth="1"/>
    <col min="11805" max="11808" width="15.42578125" style="128" bestFit="1" customWidth="1"/>
    <col min="11809" max="11809" width="13.7109375" style="128" bestFit="1" customWidth="1"/>
    <col min="11810" max="11810" width="13.28515625" style="128" bestFit="1" customWidth="1"/>
    <col min="11811" max="11811" width="2.7109375" style="128" customWidth="1"/>
    <col min="11812" max="11812" width="10.7109375" style="128" customWidth="1"/>
    <col min="11813" max="11813" width="11.85546875" style="128" bestFit="1" customWidth="1"/>
    <col min="11814" max="11817" width="15.42578125" style="128" bestFit="1" customWidth="1"/>
    <col min="11818" max="11818" width="13.7109375" style="128" bestFit="1" customWidth="1"/>
    <col min="11819" max="11819" width="17.7109375" style="128" bestFit="1" customWidth="1"/>
    <col min="11820" max="12034" width="9.140625" style="128"/>
    <col min="12035" max="12035" width="20.42578125" style="128" bestFit="1" customWidth="1"/>
    <col min="12036" max="12036" width="9.42578125" style="128" customWidth="1"/>
    <col min="12037" max="12037" width="8" style="128" customWidth="1"/>
    <col min="12038" max="12038" width="12.5703125" style="128" customWidth="1"/>
    <col min="12039" max="12039" width="7.140625" style="128" customWidth="1"/>
    <col min="12040" max="12040" width="54.28515625" style="128" customWidth="1"/>
    <col min="12041" max="12041" width="11.85546875" style="128" bestFit="1" customWidth="1"/>
    <col min="12042" max="12042" width="11.85546875" style="128" customWidth="1"/>
    <col min="12043" max="12046" width="15.42578125" style="128" bestFit="1" customWidth="1"/>
    <col min="12047" max="12047" width="10.5703125" style="128" bestFit="1" customWidth="1"/>
    <col min="12048" max="12048" width="13.28515625" style="128" bestFit="1" customWidth="1"/>
    <col min="12049" max="12049" width="2.7109375" style="128" customWidth="1"/>
    <col min="12050" max="12050" width="12.42578125" style="128" bestFit="1" customWidth="1"/>
    <col min="12051" max="12051" width="11.85546875" style="128" bestFit="1" customWidth="1"/>
    <col min="12052" max="12055" width="15.42578125" style="128" bestFit="1" customWidth="1"/>
    <col min="12056" max="12056" width="10.5703125" style="128" bestFit="1" customWidth="1"/>
    <col min="12057" max="12057" width="17.7109375" style="128" bestFit="1" customWidth="1"/>
    <col min="12058" max="12058" width="2.7109375" style="128" customWidth="1"/>
    <col min="12059" max="12059" width="12.42578125" style="128" bestFit="1" customWidth="1"/>
    <col min="12060" max="12060" width="11.85546875" style="128" bestFit="1" customWidth="1"/>
    <col min="12061" max="12064" width="15.42578125" style="128" bestFit="1" customWidth="1"/>
    <col min="12065" max="12065" width="13.7109375" style="128" bestFit="1" customWidth="1"/>
    <col min="12066" max="12066" width="13.28515625" style="128" bestFit="1" customWidth="1"/>
    <col min="12067" max="12067" width="2.7109375" style="128" customWidth="1"/>
    <col min="12068" max="12068" width="10.7109375" style="128" customWidth="1"/>
    <col min="12069" max="12069" width="11.85546875" style="128" bestFit="1" customWidth="1"/>
    <col min="12070" max="12073" width="15.42578125" style="128" bestFit="1" customWidth="1"/>
    <col min="12074" max="12074" width="13.7109375" style="128" bestFit="1" customWidth="1"/>
    <col min="12075" max="12075" width="17.7109375" style="128" bestFit="1" customWidth="1"/>
    <col min="12076" max="12290" width="9.140625" style="128"/>
    <col min="12291" max="12291" width="20.42578125" style="128" bestFit="1" customWidth="1"/>
    <col min="12292" max="12292" width="9.42578125" style="128" customWidth="1"/>
    <col min="12293" max="12293" width="8" style="128" customWidth="1"/>
    <col min="12294" max="12294" width="12.5703125" style="128" customWidth="1"/>
    <col min="12295" max="12295" width="7.140625" style="128" customWidth="1"/>
    <col min="12296" max="12296" width="54.28515625" style="128" customWidth="1"/>
    <col min="12297" max="12297" width="11.85546875" style="128" bestFit="1" customWidth="1"/>
    <col min="12298" max="12298" width="11.85546875" style="128" customWidth="1"/>
    <col min="12299" max="12302" width="15.42578125" style="128" bestFit="1" customWidth="1"/>
    <col min="12303" max="12303" width="10.5703125" style="128" bestFit="1" customWidth="1"/>
    <col min="12304" max="12304" width="13.28515625" style="128" bestFit="1" customWidth="1"/>
    <col min="12305" max="12305" width="2.7109375" style="128" customWidth="1"/>
    <col min="12306" max="12306" width="12.42578125" style="128" bestFit="1" customWidth="1"/>
    <col min="12307" max="12307" width="11.85546875" style="128" bestFit="1" customWidth="1"/>
    <col min="12308" max="12311" width="15.42578125" style="128" bestFit="1" customWidth="1"/>
    <col min="12312" max="12312" width="10.5703125" style="128" bestFit="1" customWidth="1"/>
    <col min="12313" max="12313" width="17.7109375" style="128" bestFit="1" customWidth="1"/>
    <col min="12314" max="12314" width="2.7109375" style="128" customWidth="1"/>
    <col min="12315" max="12315" width="12.42578125" style="128" bestFit="1" customWidth="1"/>
    <col min="12316" max="12316" width="11.85546875" style="128" bestFit="1" customWidth="1"/>
    <col min="12317" max="12320" width="15.42578125" style="128" bestFit="1" customWidth="1"/>
    <col min="12321" max="12321" width="13.7109375" style="128" bestFit="1" customWidth="1"/>
    <col min="12322" max="12322" width="13.28515625" style="128" bestFit="1" customWidth="1"/>
    <col min="12323" max="12323" width="2.7109375" style="128" customWidth="1"/>
    <col min="12324" max="12324" width="10.7109375" style="128" customWidth="1"/>
    <col min="12325" max="12325" width="11.85546875" style="128" bestFit="1" customWidth="1"/>
    <col min="12326" max="12329" width="15.42578125" style="128" bestFit="1" customWidth="1"/>
    <col min="12330" max="12330" width="13.7109375" style="128" bestFit="1" customWidth="1"/>
    <col min="12331" max="12331" width="17.7109375" style="128" bestFit="1" customWidth="1"/>
    <col min="12332" max="12546" width="9.140625" style="128"/>
    <col min="12547" max="12547" width="20.42578125" style="128" bestFit="1" customWidth="1"/>
    <col min="12548" max="12548" width="9.42578125" style="128" customWidth="1"/>
    <col min="12549" max="12549" width="8" style="128" customWidth="1"/>
    <col min="12550" max="12550" width="12.5703125" style="128" customWidth="1"/>
    <col min="12551" max="12551" width="7.140625" style="128" customWidth="1"/>
    <col min="12552" max="12552" width="54.28515625" style="128" customWidth="1"/>
    <col min="12553" max="12553" width="11.85546875" style="128" bestFit="1" customWidth="1"/>
    <col min="12554" max="12554" width="11.85546875" style="128" customWidth="1"/>
    <col min="12555" max="12558" width="15.42578125" style="128" bestFit="1" customWidth="1"/>
    <col min="12559" max="12559" width="10.5703125" style="128" bestFit="1" customWidth="1"/>
    <col min="12560" max="12560" width="13.28515625" style="128" bestFit="1" customWidth="1"/>
    <col min="12561" max="12561" width="2.7109375" style="128" customWidth="1"/>
    <col min="12562" max="12562" width="12.42578125" style="128" bestFit="1" customWidth="1"/>
    <col min="12563" max="12563" width="11.85546875" style="128" bestFit="1" customWidth="1"/>
    <col min="12564" max="12567" width="15.42578125" style="128" bestFit="1" customWidth="1"/>
    <col min="12568" max="12568" width="10.5703125" style="128" bestFit="1" customWidth="1"/>
    <col min="12569" max="12569" width="17.7109375" style="128" bestFit="1" customWidth="1"/>
    <col min="12570" max="12570" width="2.7109375" style="128" customWidth="1"/>
    <col min="12571" max="12571" width="12.42578125" style="128" bestFit="1" customWidth="1"/>
    <col min="12572" max="12572" width="11.85546875" style="128" bestFit="1" customWidth="1"/>
    <col min="12573" max="12576" width="15.42578125" style="128" bestFit="1" customWidth="1"/>
    <col min="12577" max="12577" width="13.7109375" style="128" bestFit="1" customWidth="1"/>
    <col min="12578" max="12578" width="13.28515625" style="128" bestFit="1" customWidth="1"/>
    <col min="12579" max="12579" width="2.7109375" style="128" customWidth="1"/>
    <col min="12580" max="12580" width="10.7109375" style="128" customWidth="1"/>
    <col min="12581" max="12581" width="11.85546875" style="128" bestFit="1" customWidth="1"/>
    <col min="12582" max="12585" width="15.42578125" style="128" bestFit="1" customWidth="1"/>
    <col min="12586" max="12586" width="13.7109375" style="128" bestFit="1" customWidth="1"/>
    <col min="12587" max="12587" width="17.7109375" style="128" bestFit="1" customWidth="1"/>
    <col min="12588" max="12802" width="9.140625" style="128"/>
    <col min="12803" max="12803" width="20.42578125" style="128" bestFit="1" customWidth="1"/>
    <col min="12804" max="12804" width="9.42578125" style="128" customWidth="1"/>
    <col min="12805" max="12805" width="8" style="128" customWidth="1"/>
    <col min="12806" max="12806" width="12.5703125" style="128" customWidth="1"/>
    <col min="12807" max="12807" width="7.140625" style="128" customWidth="1"/>
    <col min="12808" max="12808" width="54.28515625" style="128" customWidth="1"/>
    <col min="12809" max="12809" width="11.85546875" style="128" bestFit="1" customWidth="1"/>
    <col min="12810" max="12810" width="11.85546875" style="128" customWidth="1"/>
    <col min="12811" max="12814" width="15.42578125" style="128" bestFit="1" customWidth="1"/>
    <col min="12815" max="12815" width="10.5703125" style="128" bestFit="1" customWidth="1"/>
    <col min="12816" max="12816" width="13.28515625" style="128" bestFit="1" customWidth="1"/>
    <col min="12817" max="12817" width="2.7109375" style="128" customWidth="1"/>
    <col min="12818" max="12818" width="12.42578125" style="128" bestFit="1" customWidth="1"/>
    <col min="12819" max="12819" width="11.85546875" style="128" bestFit="1" customWidth="1"/>
    <col min="12820" max="12823" width="15.42578125" style="128" bestFit="1" customWidth="1"/>
    <col min="12824" max="12824" width="10.5703125" style="128" bestFit="1" customWidth="1"/>
    <col min="12825" max="12825" width="17.7109375" style="128" bestFit="1" customWidth="1"/>
    <col min="12826" max="12826" width="2.7109375" style="128" customWidth="1"/>
    <col min="12827" max="12827" width="12.42578125" style="128" bestFit="1" customWidth="1"/>
    <col min="12828" max="12828" width="11.85546875" style="128" bestFit="1" customWidth="1"/>
    <col min="12829" max="12832" width="15.42578125" style="128" bestFit="1" customWidth="1"/>
    <col min="12833" max="12833" width="13.7109375" style="128" bestFit="1" customWidth="1"/>
    <col min="12834" max="12834" width="13.28515625" style="128" bestFit="1" customWidth="1"/>
    <col min="12835" max="12835" width="2.7109375" style="128" customWidth="1"/>
    <col min="12836" max="12836" width="10.7109375" style="128" customWidth="1"/>
    <col min="12837" max="12837" width="11.85546875" style="128" bestFit="1" customWidth="1"/>
    <col min="12838" max="12841" width="15.42578125" style="128" bestFit="1" customWidth="1"/>
    <col min="12842" max="12842" width="13.7109375" style="128" bestFit="1" customWidth="1"/>
    <col min="12843" max="12843" width="17.7109375" style="128" bestFit="1" customWidth="1"/>
    <col min="12844" max="13058" width="9.140625" style="128"/>
    <col min="13059" max="13059" width="20.42578125" style="128" bestFit="1" customWidth="1"/>
    <col min="13060" max="13060" width="9.42578125" style="128" customWidth="1"/>
    <col min="13061" max="13061" width="8" style="128" customWidth="1"/>
    <col min="13062" max="13062" width="12.5703125" style="128" customWidth="1"/>
    <col min="13063" max="13063" width="7.140625" style="128" customWidth="1"/>
    <col min="13064" max="13064" width="54.28515625" style="128" customWidth="1"/>
    <col min="13065" max="13065" width="11.85546875" style="128" bestFit="1" customWidth="1"/>
    <col min="13066" max="13066" width="11.85546875" style="128" customWidth="1"/>
    <col min="13067" max="13070" width="15.42578125" style="128" bestFit="1" customWidth="1"/>
    <col min="13071" max="13071" width="10.5703125" style="128" bestFit="1" customWidth="1"/>
    <col min="13072" max="13072" width="13.28515625" style="128" bestFit="1" customWidth="1"/>
    <col min="13073" max="13073" width="2.7109375" style="128" customWidth="1"/>
    <col min="13074" max="13074" width="12.42578125" style="128" bestFit="1" customWidth="1"/>
    <col min="13075" max="13075" width="11.85546875" style="128" bestFit="1" customWidth="1"/>
    <col min="13076" max="13079" width="15.42578125" style="128" bestFit="1" customWidth="1"/>
    <col min="13080" max="13080" width="10.5703125" style="128" bestFit="1" customWidth="1"/>
    <col min="13081" max="13081" width="17.7109375" style="128" bestFit="1" customWidth="1"/>
    <col min="13082" max="13082" width="2.7109375" style="128" customWidth="1"/>
    <col min="13083" max="13083" width="12.42578125" style="128" bestFit="1" customWidth="1"/>
    <col min="13084" max="13084" width="11.85546875" style="128" bestFit="1" customWidth="1"/>
    <col min="13085" max="13088" width="15.42578125" style="128" bestFit="1" customWidth="1"/>
    <col min="13089" max="13089" width="13.7109375" style="128" bestFit="1" customWidth="1"/>
    <col min="13090" max="13090" width="13.28515625" style="128" bestFit="1" customWidth="1"/>
    <col min="13091" max="13091" width="2.7109375" style="128" customWidth="1"/>
    <col min="13092" max="13092" width="10.7109375" style="128" customWidth="1"/>
    <col min="13093" max="13093" width="11.85546875" style="128" bestFit="1" customWidth="1"/>
    <col min="13094" max="13097" width="15.42578125" style="128" bestFit="1" customWidth="1"/>
    <col min="13098" max="13098" width="13.7109375" style="128" bestFit="1" customWidth="1"/>
    <col min="13099" max="13099" width="17.7109375" style="128" bestFit="1" customWidth="1"/>
    <col min="13100" max="13314" width="9.140625" style="128"/>
    <col min="13315" max="13315" width="20.42578125" style="128" bestFit="1" customWidth="1"/>
    <col min="13316" max="13316" width="9.42578125" style="128" customWidth="1"/>
    <col min="13317" max="13317" width="8" style="128" customWidth="1"/>
    <col min="13318" max="13318" width="12.5703125" style="128" customWidth="1"/>
    <col min="13319" max="13319" width="7.140625" style="128" customWidth="1"/>
    <col min="13320" max="13320" width="54.28515625" style="128" customWidth="1"/>
    <col min="13321" max="13321" width="11.85546875" style="128" bestFit="1" customWidth="1"/>
    <col min="13322" max="13322" width="11.85546875" style="128" customWidth="1"/>
    <col min="13323" max="13326" width="15.42578125" style="128" bestFit="1" customWidth="1"/>
    <col min="13327" max="13327" width="10.5703125" style="128" bestFit="1" customWidth="1"/>
    <col min="13328" max="13328" width="13.28515625" style="128" bestFit="1" customWidth="1"/>
    <col min="13329" max="13329" width="2.7109375" style="128" customWidth="1"/>
    <col min="13330" max="13330" width="12.42578125" style="128" bestFit="1" customWidth="1"/>
    <col min="13331" max="13331" width="11.85546875" style="128" bestFit="1" customWidth="1"/>
    <col min="13332" max="13335" width="15.42578125" style="128" bestFit="1" customWidth="1"/>
    <col min="13336" max="13336" width="10.5703125" style="128" bestFit="1" customWidth="1"/>
    <col min="13337" max="13337" width="17.7109375" style="128" bestFit="1" customWidth="1"/>
    <col min="13338" max="13338" width="2.7109375" style="128" customWidth="1"/>
    <col min="13339" max="13339" width="12.42578125" style="128" bestFit="1" customWidth="1"/>
    <col min="13340" max="13340" width="11.85546875" style="128" bestFit="1" customWidth="1"/>
    <col min="13341" max="13344" width="15.42578125" style="128" bestFit="1" customWidth="1"/>
    <col min="13345" max="13345" width="13.7109375" style="128" bestFit="1" customWidth="1"/>
    <col min="13346" max="13346" width="13.28515625" style="128" bestFit="1" customWidth="1"/>
    <col min="13347" max="13347" width="2.7109375" style="128" customWidth="1"/>
    <col min="13348" max="13348" width="10.7109375" style="128" customWidth="1"/>
    <col min="13349" max="13349" width="11.85546875" style="128" bestFit="1" customWidth="1"/>
    <col min="13350" max="13353" width="15.42578125" style="128" bestFit="1" customWidth="1"/>
    <col min="13354" max="13354" width="13.7109375" style="128" bestFit="1" customWidth="1"/>
    <col min="13355" max="13355" width="17.7109375" style="128" bestFit="1" customWidth="1"/>
    <col min="13356" max="13570" width="9.140625" style="128"/>
    <col min="13571" max="13571" width="20.42578125" style="128" bestFit="1" customWidth="1"/>
    <col min="13572" max="13572" width="9.42578125" style="128" customWidth="1"/>
    <col min="13573" max="13573" width="8" style="128" customWidth="1"/>
    <col min="13574" max="13574" width="12.5703125" style="128" customWidth="1"/>
    <col min="13575" max="13575" width="7.140625" style="128" customWidth="1"/>
    <col min="13576" max="13576" width="54.28515625" style="128" customWidth="1"/>
    <col min="13577" max="13577" width="11.85546875" style="128" bestFit="1" customWidth="1"/>
    <col min="13578" max="13578" width="11.85546875" style="128" customWidth="1"/>
    <col min="13579" max="13582" width="15.42578125" style="128" bestFit="1" customWidth="1"/>
    <col min="13583" max="13583" width="10.5703125" style="128" bestFit="1" customWidth="1"/>
    <col min="13584" max="13584" width="13.28515625" style="128" bestFit="1" customWidth="1"/>
    <col min="13585" max="13585" width="2.7109375" style="128" customWidth="1"/>
    <col min="13586" max="13586" width="12.42578125" style="128" bestFit="1" customWidth="1"/>
    <col min="13587" max="13587" width="11.85546875" style="128" bestFit="1" customWidth="1"/>
    <col min="13588" max="13591" width="15.42578125" style="128" bestFit="1" customWidth="1"/>
    <col min="13592" max="13592" width="10.5703125" style="128" bestFit="1" customWidth="1"/>
    <col min="13593" max="13593" width="17.7109375" style="128" bestFit="1" customWidth="1"/>
    <col min="13594" max="13594" width="2.7109375" style="128" customWidth="1"/>
    <col min="13595" max="13595" width="12.42578125" style="128" bestFit="1" customWidth="1"/>
    <col min="13596" max="13596" width="11.85546875" style="128" bestFit="1" customWidth="1"/>
    <col min="13597" max="13600" width="15.42578125" style="128" bestFit="1" customWidth="1"/>
    <col min="13601" max="13601" width="13.7109375" style="128" bestFit="1" customWidth="1"/>
    <col min="13602" max="13602" width="13.28515625" style="128" bestFit="1" customWidth="1"/>
    <col min="13603" max="13603" width="2.7109375" style="128" customWidth="1"/>
    <col min="13604" max="13604" width="10.7109375" style="128" customWidth="1"/>
    <col min="13605" max="13605" width="11.85546875" style="128" bestFit="1" customWidth="1"/>
    <col min="13606" max="13609" width="15.42578125" style="128" bestFit="1" customWidth="1"/>
    <col min="13610" max="13610" width="13.7109375" style="128" bestFit="1" customWidth="1"/>
    <col min="13611" max="13611" width="17.7109375" style="128" bestFit="1" customWidth="1"/>
    <col min="13612" max="13826" width="9.140625" style="128"/>
    <col min="13827" max="13827" width="20.42578125" style="128" bestFit="1" customWidth="1"/>
    <col min="13828" max="13828" width="9.42578125" style="128" customWidth="1"/>
    <col min="13829" max="13829" width="8" style="128" customWidth="1"/>
    <col min="13830" max="13830" width="12.5703125" style="128" customWidth="1"/>
    <col min="13831" max="13831" width="7.140625" style="128" customWidth="1"/>
    <col min="13832" max="13832" width="54.28515625" style="128" customWidth="1"/>
    <col min="13833" max="13833" width="11.85546875" style="128" bestFit="1" customWidth="1"/>
    <col min="13834" max="13834" width="11.85546875" style="128" customWidth="1"/>
    <col min="13835" max="13838" width="15.42578125" style="128" bestFit="1" customWidth="1"/>
    <col min="13839" max="13839" width="10.5703125" style="128" bestFit="1" customWidth="1"/>
    <col min="13840" max="13840" width="13.28515625" style="128" bestFit="1" customWidth="1"/>
    <col min="13841" max="13841" width="2.7109375" style="128" customWidth="1"/>
    <col min="13842" max="13842" width="12.42578125" style="128" bestFit="1" customWidth="1"/>
    <col min="13843" max="13843" width="11.85546875" style="128" bestFit="1" customWidth="1"/>
    <col min="13844" max="13847" width="15.42578125" style="128" bestFit="1" customWidth="1"/>
    <col min="13848" max="13848" width="10.5703125" style="128" bestFit="1" customWidth="1"/>
    <col min="13849" max="13849" width="17.7109375" style="128" bestFit="1" customWidth="1"/>
    <col min="13850" max="13850" width="2.7109375" style="128" customWidth="1"/>
    <col min="13851" max="13851" width="12.42578125" style="128" bestFit="1" customWidth="1"/>
    <col min="13852" max="13852" width="11.85546875" style="128" bestFit="1" customWidth="1"/>
    <col min="13853" max="13856" width="15.42578125" style="128" bestFit="1" customWidth="1"/>
    <col min="13857" max="13857" width="13.7109375" style="128" bestFit="1" customWidth="1"/>
    <col min="13858" max="13858" width="13.28515625" style="128" bestFit="1" customWidth="1"/>
    <col min="13859" max="13859" width="2.7109375" style="128" customWidth="1"/>
    <col min="13860" max="13860" width="10.7109375" style="128" customWidth="1"/>
    <col min="13861" max="13861" width="11.85546875" style="128" bestFit="1" customWidth="1"/>
    <col min="13862" max="13865" width="15.42578125" style="128" bestFit="1" customWidth="1"/>
    <col min="13866" max="13866" width="13.7109375" style="128" bestFit="1" customWidth="1"/>
    <col min="13867" max="13867" width="17.7109375" style="128" bestFit="1" customWidth="1"/>
    <col min="13868" max="14082" width="9.140625" style="128"/>
    <col min="14083" max="14083" width="20.42578125" style="128" bestFit="1" customWidth="1"/>
    <col min="14084" max="14084" width="9.42578125" style="128" customWidth="1"/>
    <col min="14085" max="14085" width="8" style="128" customWidth="1"/>
    <col min="14086" max="14086" width="12.5703125" style="128" customWidth="1"/>
    <col min="14087" max="14087" width="7.140625" style="128" customWidth="1"/>
    <col min="14088" max="14088" width="54.28515625" style="128" customWidth="1"/>
    <col min="14089" max="14089" width="11.85546875" style="128" bestFit="1" customWidth="1"/>
    <col min="14090" max="14090" width="11.85546875" style="128" customWidth="1"/>
    <col min="14091" max="14094" width="15.42578125" style="128" bestFit="1" customWidth="1"/>
    <col min="14095" max="14095" width="10.5703125" style="128" bestFit="1" customWidth="1"/>
    <col min="14096" max="14096" width="13.28515625" style="128" bestFit="1" customWidth="1"/>
    <col min="14097" max="14097" width="2.7109375" style="128" customWidth="1"/>
    <col min="14098" max="14098" width="12.42578125" style="128" bestFit="1" customWidth="1"/>
    <col min="14099" max="14099" width="11.85546875" style="128" bestFit="1" customWidth="1"/>
    <col min="14100" max="14103" width="15.42578125" style="128" bestFit="1" customWidth="1"/>
    <col min="14104" max="14104" width="10.5703125" style="128" bestFit="1" customWidth="1"/>
    <col min="14105" max="14105" width="17.7109375" style="128" bestFit="1" customWidth="1"/>
    <col min="14106" max="14106" width="2.7109375" style="128" customWidth="1"/>
    <col min="14107" max="14107" width="12.42578125" style="128" bestFit="1" customWidth="1"/>
    <col min="14108" max="14108" width="11.85546875" style="128" bestFit="1" customWidth="1"/>
    <col min="14109" max="14112" width="15.42578125" style="128" bestFit="1" customWidth="1"/>
    <col min="14113" max="14113" width="13.7109375" style="128" bestFit="1" customWidth="1"/>
    <col min="14114" max="14114" width="13.28515625" style="128" bestFit="1" customWidth="1"/>
    <col min="14115" max="14115" width="2.7109375" style="128" customWidth="1"/>
    <col min="14116" max="14116" width="10.7109375" style="128" customWidth="1"/>
    <col min="14117" max="14117" width="11.85546875" style="128" bestFit="1" customWidth="1"/>
    <col min="14118" max="14121" width="15.42578125" style="128" bestFit="1" customWidth="1"/>
    <col min="14122" max="14122" width="13.7109375" style="128" bestFit="1" customWidth="1"/>
    <col min="14123" max="14123" width="17.7109375" style="128" bestFit="1" customWidth="1"/>
    <col min="14124" max="14338" width="9.140625" style="128"/>
    <col min="14339" max="14339" width="20.42578125" style="128" bestFit="1" customWidth="1"/>
    <col min="14340" max="14340" width="9.42578125" style="128" customWidth="1"/>
    <col min="14341" max="14341" width="8" style="128" customWidth="1"/>
    <col min="14342" max="14342" width="12.5703125" style="128" customWidth="1"/>
    <col min="14343" max="14343" width="7.140625" style="128" customWidth="1"/>
    <col min="14344" max="14344" width="54.28515625" style="128" customWidth="1"/>
    <col min="14345" max="14345" width="11.85546875" style="128" bestFit="1" customWidth="1"/>
    <col min="14346" max="14346" width="11.85546875" style="128" customWidth="1"/>
    <col min="14347" max="14350" width="15.42578125" style="128" bestFit="1" customWidth="1"/>
    <col min="14351" max="14351" width="10.5703125" style="128" bestFit="1" customWidth="1"/>
    <col min="14352" max="14352" width="13.28515625" style="128" bestFit="1" customWidth="1"/>
    <col min="14353" max="14353" width="2.7109375" style="128" customWidth="1"/>
    <col min="14354" max="14354" width="12.42578125" style="128" bestFit="1" customWidth="1"/>
    <col min="14355" max="14355" width="11.85546875" style="128" bestFit="1" customWidth="1"/>
    <col min="14356" max="14359" width="15.42578125" style="128" bestFit="1" customWidth="1"/>
    <col min="14360" max="14360" width="10.5703125" style="128" bestFit="1" customWidth="1"/>
    <col min="14361" max="14361" width="17.7109375" style="128" bestFit="1" customWidth="1"/>
    <col min="14362" max="14362" width="2.7109375" style="128" customWidth="1"/>
    <col min="14363" max="14363" width="12.42578125" style="128" bestFit="1" customWidth="1"/>
    <col min="14364" max="14364" width="11.85546875" style="128" bestFit="1" customWidth="1"/>
    <col min="14365" max="14368" width="15.42578125" style="128" bestFit="1" customWidth="1"/>
    <col min="14369" max="14369" width="13.7109375" style="128" bestFit="1" customWidth="1"/>
    <col min="14370" max="14370" width="13.28515625" style="128" bestFit="1" customWidth="1"/>
    <col min="14371" max="14371" width="2.7109375" style="128" customWidth="1"/>
    <col min="14372" max="14372" width="10.7109375" style="128" customWidth="1"/>
    <col min="14373" max="14373" width="11.85546875" style="128" bestFit="1" customWidth="1"/>
    <col min="14374" max="14377" width="15.42578125" style="128" bestFit="1" customWidth="1"/>
    <col min="14378" max="14378" width="13.7109375" style="128" bestFit="1" customWidth="1"/>
    <col min="14379" max="14379" width="17.7109375" style="128" bestFit="1" customWidth="1"/>
    <col min="14380" max="14594" width="9.140625" style="128"/>
    <col min="14595" max="14595" width="20.42578125" style="128" bestFit="1" customWidth="1"/>
    <col min="14596" max="14596" width="9.42578125" style="128" customWidth="1"/>
    <col min="14597" max="14597" width="8" style="128" customWidth="1"/>
    <col min="14598" max="14598" width="12.5703125" style="128" customWidth="1"/>
    <col min="14599" max="14599" width="7.140625" style="128" customWidth="1"/>
    <col min="14600" max="14600" width="54.28515625" style="128" customWidth="1"/>
    <col min="14601" max="14601" width="11.85546875" style="128" bestFit="1" customWidth="1"/>
    <col min="14602" max="14602" width="11.85546875" style="128" customWidth="1"/>
    <col min="14603" max="14606" width="15.42578125" style="128" bestFit="1" customWidth="1"/>
    <col min="14607" max="14607" width="10.5703125" style="128" bestFit="1" customWidth="1"/>
    <col min="14608" max="14608" width="13.28515625" style="128" bestFit="1" customWidth="1"/>
    <col min="14609" max="14609" width="2.7109375" style="128" customWidth="1"/>
    <col min="14610" max="14610" width="12.42578125" style="128" bestFit="1" customWidth="1"/>
    <col min="14611" max="14611" width="11.85546875" style="128" bestFit="1" customWidth="1"/>
    <col min="14612" max="14615" width="15.42578125" style="128" bestFit="1" customWidth="1"/>
    <col min="14616" max="14616" width="10.5703125" style="128" bestFit="1" customWidth="1"/>
    <col min="14617" max="14617" width="17.7109375" style="128" bestFit="1" customWidth="1"/>
    <col min="14618" max="14618" width="2.7109375" style="128" customWidth="1"/>
    <col min="14619" max="14619" width="12.42578125" style="128" bestFit="1" customWidth="1"/>
    <col min="14620" max="14620" width="11.85546875" style="128" bestFit="1" customWidth="1"/>
    <col min="14621" max="14624" width="15.42578125" style="128" bestFit="1" customWidth="1"/>
    <col min="14625" max="14625" width="13.7109375" style="128" bestFit="1" customWidth="1"/>
    <col min="14626" max="14626" width="13.28515625" style="128" bestFit="1" customWidth="1"/>
    <col min="14627" max="14627" width="2.7109375" style="128" customWidth="1"/>
    <col min="14628" max="14628" width="10.7109375" style="128" customWidth="1"/>
    <col min="14629" max="14629" width="11.85546875" style="128" bestFit="1" customWidth="1"/>
    <col min="14630" max="14633" width="15.42578125" style="128" bestFit="1" customWidth="1"/>
    <col min="14634" max="14634" width="13.7109375" style="128" bestFit="1" customWidth="1"/>
    <col min="14635" max="14635" width="17.7109375" style="128" bestFit="1" customWidth="1"/>
    <col min="14636" max="14850" width="9.140625" style="128"/>
    <col min="14851" max="14851" width="20.42578125" style="128" bestFit="1" customWidth="1"/>
    <col min="14852" max="14852" width="9.42578125" style="128" customWidth="1"/>
    <col min="14853" max="14853" width="8" style="128" customWidth="1"/>
    <col min="14854" max="14854" width="12.5703125" style="128" customWidth="1"/>
    <col min="14855" max="14855" width="7.140625" style="128" customWidth="1"/>
    <col min="14856" max="14856" width="54.28515625" style="128" customWidth="1"/>
    <col min="14857" max="14857" width="11.85546875" style="128" bestFit="1" customWidth="1"/>
    <col min="14858" max="14858" width="11.85546875" style="128" customWidth="1"/>
    <col min="14859" max="14862" width="15.42578125" style="128" bestFit="1" customWidth="1"/>
    <col min="14863" max="14863" width="10.5703125" style="128" bestFit="1" customWidth="1"/>
    <col min="14864" max="14864" width="13.28515625" style="128" bestFit="1" customWidth="1"/>
    <col min="14865" max="14865" width="2.7109375" style="128" customWidth="1"/>
    <col min="14866" max="14866" width="12.42578125" style="128" bestFit="1" customWidth="1"/>
    <col min="14867" max="14867" width="11.85546875" style="128" bestFit="1" customWidth="1"/>
    <col min="14868" max="14871" width="15.42578125" style="128" bestFit="1" customWidth="1"/>
    <col min="14872" max="14872" width="10.5703125" style="128" bestFit="1" customWidth="1"/>
    <col min="14873" max="14873" width="17.7109375" style="128" bestFit="1" customWidth="1"/>
    <col min="14874" max="14874" width="2.7109375" style="128" customWidth="1"/>
    <col min="14875" max="14875" width="12.42578125" style="128" bestFit="1" customWidth="1"/>
    <col min="14876" max="14876" width="11.85546875" style="128" bestFit="1" customWidth="1"/>
    <col min="14877" max="14880" width="15.42578125" style="128" bestFit="1" customWidth="1"/>
    <col min="14881" max="14881" width="13.7109375" style="128" bestFit="1" customWidth="1"/>
    <col min="14882" max="14882" width="13.28515625" style="128" bestFit="1" customWidth="1"/>
    <col min="14883" max="14883" width="2.7109375" style="128" customWidth="1"/>
    <col min="14884" max="14884" width="10.7109375" style="128" customWidth="1"/>
    <col min="14885" max="14885" width="11.85546875" style="128" bestFit="1" customWidth="1"/>
    <col min="14886" max="14889" width="15.42578125" style="128" bestFit="1" customWidth="1"/>
    <col min="14890" max="14890" width="13.7109375" style="128" bestFit="1" customWidth="1"/>
    <col min="14891" max="14891" width="17.7109375" style="128" bestFit="1" customWidth="1"/>
    <col min="14892" max="15106" width="9.140625" style="128"/>
    <col min="15107" max="15107" width="20.42578125" style="128" bestFit="1" customWidth="1"/>
    <col min="15108" max="15108" width="9.42578125" style="128" customWidth="1"/>
    <col min="15109" max="15109" width="8" style="128" customWidth="1"/>
    <col min="15110" max="15110" width="12.5703125" style="128" customWidth="1"/>
    <col min="15111" max="15111" width="7.140625" style="128" customWidth="1"/>
    <col min="15112" max="15112" width="54.28515625" style="128" customWidth="1"/>
    <col min="15113" max="15113" width="11.85546875" style="128" bestFit="1" customWidth="1"/>
    <col min="15114" max="15114" width="11.85546875" style="128" customWidth="1"/>
    <col min="15115" max="15118" width="15.42578125" style="128" bestFit="1" customWidth="1"/>
    <col min="15119" max="15119" width="10.5703125" style="128" bestFit="1" customWidth="1"/>
    <col min="15120" max="15120" width="13.28515625" style="128" bestFit="1" customWidth="1"/>
    <col min="15121" max="15121" width="2.7109375" style="128" customWidth="1"/>
    <col min="15122" max="15122" width="12.42578125" style="128" bestFit="1" customWidth="1"/>
    <col min="15123" max="15123" width="11.85546875" style="128" bestFit="1" customWidth="1"/>
    <col min="15124" max="15127" width="15.42578125" style="128" bestFit="1" customWidth="1"/>
    <col min="15128" max="15128" width="10.5703125" style="128" bestFit="1" customWidth="1"/>
    <col min="15129" max="15129" width="17.7109375" style="128" bestFit="1" customWidth="1"/>
    <col min="15130" max="15130" width="2.7109375" style="128" customWidth="1"/>
    <col min="15131" max="15131" width="12.42578125" style="128" bestFit="1" customWidth="1"/>
    <col min="15132" max="15132" width="11.85546875" style="128" bestFit="1" customWidth="1"/>
    <col min="15133" max="15136" width="15.42578125" style="128" bestFit="1" customWidth="1"/>
    <col min="15137" max="15137" width="13.7109375" style="128" bestFit="1" customWidth="1"/>
    <col min="15138" max="15138" width="13.28515625" style="128" bestFit="1" customWidth="1"/>
    <col min="15139" max="15139" width="2.7109375" style="128" customWidth="1"/>
    <col min="15140" max="15140" width="10.7109375" style="128" customWidth="1"/>
    <col min="15141" max="15141" width="11.85546875" style="128" bestFit="1" customWidth="1"/>
    <col min="15142" max="15145" width="15.42578125" style="128" bestFit="1" customWidth="1"/>
    <col min="15146" max="15146" width="13.7109375" style="128" bestFit="1" customWidth="1"/>
    <col min="15147" max="15147" width="17.7109375" style="128" bestFit="1" customWidth="1"/>
    <col min="15148" max="15362" width="9.140625" style="128"/>
    <col min="15363" max="15363" width="20.42578125" style="128" bestFit="1" customWidth="1"/>
    <col min="15364" max="15364" width="9.42578125" style="128" customWidth="1"/>
    <col min="15365" max="15365" width="8" style="128" customWidth="1"/>
    <col min="15366" max="15366" width="12.5703125" style="128" customWidth="1"/>
    <col min="15367" max="15367" width="7.140625" style="128" customWidth="1"/>
    <col min="15368" max="15368" width="54.28515625" style="128" customWidth="1"/>
    <col min="15369" max="15369" width="11.85546875" style="128" bestFit="1" customWidth="1"/>
    <col min="15370" max="15370" width="11.85546875" style="128" customWidth="1"/>
    <col min="15371" max="15374" width="15.42578125" style="128" bestFit="1" customWidth="1"/>
    <col min="15375" max="15375" width="10.5703125" style="128" bestFit="1" customWidth="1"/>
    <col min="15376" max="15376" width="13.28515625" style="128" bestFit="1" customWidth="1"/>
    <col min="15377" max="15377" width="2.7109375" style="128" customWidth="1"/>
    <col min="15378" max="15378" width="12.42578125" style="128" bestFit="1" customWidth="1"/>
    <col min="15379" max="15379" width="11.85546875" style="128" bestFit="1" customWidth="1"/>
    <col min="15380" max="15383" width="15.42578125" style="128" bestFit="1" customWidth="1"/>
    <col min="15384" max="15384" width="10.5703125" style="128" bestFit="1" customWidth="1"/>
    <col min="15385" max="15385" width="17.7109375" style="128" bestFit="1" customWidth="1"/>
    <col min="15386" max="15386" width="2.7109375" style="128" customWidth="1"/>
    <col min="15387" max="15387" width="12.42578125" style="128" bestFit="1" customWidth="1"/>
    <col min="15388" max="15388" width="11.85546875" style="128" bestFit="1" customWidth="1"/>
    <col min="15389" max="15392" width="15.42578125" style="128" bestFit="1" customWidth="1"/>
    <col min="15393" max="15393" width="13.7109375" style="128" bestFit="1" customWidth="1"/>
    <col min="15394" max="15394" width="13.28515625" style="128" bestFit="1" customWidth="1"/>
    <col min="15395" max="15395" width="2.7109375" style="128" customWidth="1"/>
    <col min="15396" max="15396" width="10.7109375" style="128" customWidth="1"/>
    <col min="15397" max="15397" width="11.85546875" style="128" bestFit="1" customWidth="1"/>
    <col min="15398" max="15401" width="15.42578125" style="128" bestFit="1" customWidth="1"/>
    <col min="15402" max="15402" width="13.7109375" style="128" bestFit="1" customWidth="1"/>
    <col min="15403" max="15403" width="17.7109375" style="128" bestFit="1" customWidth="1"/>
    <col min="15404" max="15618" width="9.140625" style="128"/>
    <col min="15619" max="15619" width="20.42578125" style="128" bestFit="1" customWidth="1"/>
    <col min="15620" max="15620" width="9.42578125" style="128" customWidth="1"/>
    <col min="15621" max="15621" width="8" style="128" customWidth="1"/>
    <col min="15622" max="15622" width="12.5703125" style="128" customWidth="1"/>
    <col min="15623" max="15623" width="7.140625" style="128" customWidth="1"/>
    <col min="15624" max="15624" width="54.28515625" style="128" customWidth="1"/>
    <col min="15625" max="15625" width="11.85546875" style="128" bestFit="1" customWidth="1"/>
    <col min="15626" max="15626" width="11.85546875" style="128" customWidth="1"/>
    <col min="15627" max="15630" width="15.42578125" style="128" bestFit="1" customWidth="1"/>
    <col min="15631" max="15631" width="10.5703125" style="128" bestFit="1" customWidth="1"/>
    <col min="15632" max="15632" width="13.28515625" style="128" bestFit="1" customWidth="1"/>
    <col min="15633" max="15633" width="2.7109375" style="128" customWidth="1"/>
    <col min="15634" max="15634" width="12.42578125" style="128" bestFit="1" customWidth="1"/>
    <col min="15635" max="15635" width="11.85546875" style="128" bestFit="1" customWidth="1"/>
    <col min="15636" max="15639" width="15.42578125" style="128" bestFit="1" customWidth="1"/>
    <col min="15640" max="15640" width="10.5703125" style="128" bestFit="1" customWidth="1"/>
    <col min="15641" max="15641" width="17.7109375" style="128" bestFit="1" customWidth="1"/>
    <col min="15642" max="15642" width="2.7109375" style="128" customWidth="1"/>
    <col min="15643" max="15643" width="12.42578125" style="128" bestFit="1" customWidth="1"/>
    <col min="15644" max="15644" width="11.85546875" style="128" bestFit="1" customWidth="1"/>
    <col min="15645" max="15648" width="15.42578125" style="128" bestFit="1" customWidth="1"/>
    <col min="15649" max="15649" width="13.7109375" style="128" bestFit="1" customWidth="1"/>
    <col min="15650" max="15650" width="13.28515625" style="128" bestFit="1" customWidth="1"/>
    <col min="15651" max="15651" width="2.7109375" style="128" customWidth="1"/>
    <col min="15652" max="15652" width="10.7109375" style="128" customWidth="1"/>
    <col min="15653" max="15653" width="11.85546875" style="128" bestFit="1" customWidth="1"/>
    <col min="15654" max="15657" width="15.42578125" style="128" bestFit="1" customWidth="1"/>
    <col min="15658" max="15658" width="13.7109375" style="128" bestFit="1" customWidth="1"/>
    <col min="15659" max="15659" width="17.7109375" style="128" bestFit="1" customWidth="1"/>
    <col min="15660" max="15874" width="9.140625" style="128"/>
    <col min="15875" max="15875" width="20.42578125" style="128" bestFit="1" customWidth="1"/>
    <col min="15876" max="15876" width="9.42578125" style="128" customWidth="1"/>
    <col min="15877" max="15877" width="8" style="128" customWidth="1"/>
    <col min="15878" max="15878" width="12.5703125" style="128" customWidth="1"/>
    <col min="15879" max="15879" width="7.140625" style="128" customWidth="1"/>
    <col min="15880" max="15880" width="54.28515625" style="128" customWidth="1"/>
    <col min="15881" max="15881" width="11.85546875" style="128" bestFit="1" customWidth="1"/>
    <col min="15882" max="15882" width="11.85546875" style="128" customWidth="1"/>
    <col min="15883" max="15886" width="15.42578125" style="128" bestFit="1" customWidth="1"/>
    <col min="15887" max="15887" width="10.5703125" style="128" bestFit="1" customWidth="1"/>
    <col min="15888" max="15888" width="13.28515625" style="128" bestFit="1" customWidth="1"/>
    <col min="15889" max="15889" width="2.7109375" style="128" customWidth="1"/>
    <col min="15890" max="15890" width="12.42578125" style="128" bestFit="1" customWidth="1"/>
    <col min="15891" max="15891" width="11.85546875" style="128" bestFit="1" customWidth="1"/>
    <col min="15892" max="15895" width="15.42578125" style="128" bestFit="1" customWidth="1"/>
    <col min="15896" max="15896" width="10.5703125" style="128" bestFit="1" customWidth="1"/>
    <col min="15897" max="15897" width="17.7109375" style="128" bestFit="1" customWidth="1"/>
    <col min="15898" max="15898" width="2.7109375" style="128" customWidth="1"/>
    <col min="15899" max="15899" width="12.42578125" style="128" bestFit="1" customWidth="1"/>
    <col min="15900" max="15900" width="11.85546875" style="128" bestFit="1" customWidth="1"/>
    <col min="15901" max="15904" width="15.42578125" style="128" bestFit="1" customWidth="1"/>
    <col min="15905" max="15905" width="13.7109375" style="128" bestFit="1" customWidth="1"/>
    <col min="15906" max="15906" width="13.28515625" style="128" bestFit="1" customWidth="1"/>
    <col min="15907" max="15907" width="2.7109375" style="128" customWidth="1"/>
    <col min="15908" max="15908" width="10.7109375" style="128" customWidth="1"/>
    <col min="15909" max="15909" width="11.85546875" style="128" bestFit="1" customWidth="1"/>
    <col min="15910" max="15913" width="15.42578125" style="128" bestFit="1" customWidth="1"/>
    <col min="15914" max="15914" width="13.7109375" style="128" bestFit="1" customWidth="1"/>
    <col min="15915" max="15915" width="17.7109375" style="128" bestFit="1" customWidth="1"/>
    <col min="15916" max="16130" width="9.140625" style="128"/>
    <col min="16131" max="16131" width="20.42578125" style="128" bestFit="1" customWidth="1"/>
    <col min="16132" max="16132" width="9.42578125" style="128" customWidth="1"/>
    <col min="16133" max="16133" width="8" style="128" customWidth="1"/>
    <col min="16134" max="16134" width="12.5703125" style="128" customWidth="1"/>
    <col min="16135" max="16135" width="7.140625" style="128" customWidth="1"/>
    <col min="16136" max="16136" width="54.28515625" style="128" customWidth="1"/>
    <col min="16137" max="16137" width="11.85546875" style="128" bestFit="1" customWidth="1"/>
    <col min="16138" max="16138" width="11.85546875" style="128" customWidth="1"/>
    <col min="16139" max="16142" width="15.42578125" style="128" bestFit="1" customWidth="1"/>
    <col min="16143" max="16143" width="10.5703125" style="128" bestFit="1" customWidth="1"/>
    <col min="16144" max="16144" width="13.28515625" style="128" bestFit="1" customWidth="1"/>
    <col min="16145" max="16145" width="2.7109375" style="128" customWidth="1"/>
    <col min="16146" max="16146" width="12.42578125" style="128" bestFit="1" customWidth="1"/>
    <col min="16147" max="16147" width="11.85546875" style="128" bestFit="1" customWidth="1"/>
    <col min="16148" max="16151" width="15.42578125" style="128" bestFit="1" customWidth="1"/>
    <col min="16152" max="16152" width="10.5703125" style="128" bestFit="1" customWidth="1"/>
    <col min="16153" max="16153" width="17.7109375" style="128" bestFit="1" customWidth="1"/>
    <col min="16154" max="16154" width="2.7109375" style="128" customWidth="1"/>
    <col min="16155" max="16155" width="12.42578125" style="128" bestFit="1" customWidth="1"/>
    <col min="16156" max="16156" width="11.85546875" style="128" bestFit="1" customWidth="1"/>
    <col min="16157" max="16160" width="15.42578125" style="128" bestFit="1" customWidth="1"/>
    <col min="16161" max="16161" width="13.7109375" style="128" bestFit="1" customWidth="1"/>
    <col min="16162" max="16162" width="13.28515625" style="128" bestFit="1" customWidth="1"/>
    <col min="16163" max="16163" width="2.7109375" style="128" customWidth="1"/>
    <col min="16164" max="16164" width="10.7109375" style="128" customWidth="1"/>
    <col min="16165" max="16165" width="11.85546875" style="128" bestFit="1" customWidth="1"/>
    <col min="16166" max="16169" width="15.42578125" style="128" bestFit="1" customWidth="1"/>
    <col min="16170" max="16170" width="13.7109375" style="128" bestFit="1" customWidth="1"/>
    <col min="16171" max="16171" width="17.7109375" style="128" bestFit="1" customWidth="1"/>
    <col min="16172" max="16384" width="9.140625" style="128"/>
  </cols>
  <sheetData>
    <row r="1" spans="1:62" x14ac:dyDescent="0.2">
      <c r="H1" s="203" t="s">
        <v>1</v>
      </c>
      <c r="I1" s="203"/>
      <c r="J1" s="203"/>
      <c r="K1" s="203"/>
      <c r="L1" s="203"/>
      <c r="M1" s="203"/>
      <c r="N1" s="203"/>
      <c r="O1" s="143"/>
      <c r="Q1" s="204" t="s">
        <v>2</v>
      </c>
      <c r="R1" s="204"/>
      <c r="S1" s="204"/>
      <c r="T1" s="204"/>
      <c r="U1" s="204"/>
      <c r="V1" s="204"/>
      <c r="W1" s="204"/>
      <c r="X1" s="204"/>
      <c r="Z1" s="205" t="s">
        <v>3</v>
      </c>
      <c r="AA1" s="205"/>
      <c r="AB1" s="205"/>
      <c r="AC1" s="205"/>
      <c r="AD1" s="205"/>
      <c r="AE1" s="205"/>
      <c r="AF1" s="205"/>
      <c r="AG1" s="205"/>
      <c r="AI1" s="206" t="s">
        <v>4</v>
      </c>
      <c r="AJ1" s="206"/>
      <c r="AK1" s="206"/>
      <c r="AL1" s="206"/>
      <c r="AM1" s="206"/>
      <c r="AN1" s="206"/>
      <c r="AO1" s="206"/>
      <c r="AP1" s="206"/>
      <c r="AQ1" s="206"/>
      <c r="AS1" s="204" t="s">
        <v>5</v>
      </c>
      <c r="AT1" s="204"/>
      <c r="AU1" s="204"/>
      <c r="AV1" s="204"/>
      <c r="AW1" s="204"/>
      <c r="AX1" s="204"/>
      <c r="AY1" s="204"/>
      <c r="AZ1" s="204"/>
    </row>
    <row r="2" spans="1:62" s="146" customFormat="1" ht="25.5" x14ac:dyDescent="0.2">
      <c r="A2" s="130" t="s">
        <v>69</v>
      </c>
      <c r="B2" s="131" t="s">
        <v>70</v>
      </c>
      <c r="C2" s="144" t="s">
        <v>71</v>
      </c>
      <c r="D2" s="144" t="s">
        <v>72</v>
      </c>
      <c r="E2" s="130" t="s">
        <v>73</v>
      </c>
      <c r="F2" s="132" t="s">
        <v>74</v>
      </c>
      <c r="G2" s="132" t="s">
        <v>75</v>
      </c>
      <c r="H2" s="133" t="s">
        <v>6</v>
      </c>
      <c r="I2" s="133" t="s">
        <v>7</v>
      </c>
      <c r="J2" s="133" t="s">
        <v>76</v>
      </c>
      <c r="K2" s="133" t="s">
        <v>77</v>
      </c>
      <c r="L2" s="133" t="s">
        <v>78</v>
      </c>
      <c r="M2" s="133" t="s">
        <v>79</v>
      </c>
      <c r="N2" s="133" t="s">
        <v>12</v>
      </c>
      <c r="O2" s="133" t="s">
        <v>80</v>
      </c>
      <c r="P2" s="145"/>
      <c r="Q2" s="134" t="s">
        <v>6</v>
      </c>
      <c r="R2" s="134" t="s">
        <v>7</v>
      </c>
      <c r="S2" s="134" t="s">
        <v>76</v>
      </c>
      <c r="T2" s="134" t="s">
        <v>77</v>
      </c>
      <c r="U2" s="134" t="s">
        <v>78</v>
      </c>
      <c r="V2" s="134" t="s">
        <v>79</v>
      </c>
      <c r="W2" s="134" t="s">
        <v>12</v>
      </c>
      <c r="X2" s="134" t="s">
        <v>80</v>
      </c>
      <c r="Y2" s="145"/>
      <c r="Z2" s="135" t="s">
        <v>6</v>
      </c>
      <c r="AA2" s="135" t="s">
        <v>7</v>
      </c>
      <c r="AB2" s="135" t="s">
        <v>76</v>
      </c>
      <c r="AC2" s="135" t="s">
        <v>77</v>
      </c>
      <c r="AD2" s="135" t="s">
        <v>78</v>
      </c>
      <c r="AE2" s="135" t="s">
        <v>79</v>
      </c>
      <c r="AF2" s="135" t="s">
        <v>12</v>
      </c>
      <c r="AG2" s="135" t="s">
        <v>80</v>
      </c>
      <c r="AH2" s="145"/>
      <c r="AI2" s="136" t="s">
        <v>956</v>
      </c>
      <c r="AJ2" s="136" t="s">
        <v>7</v>
      </c>
      <c r="AK2" s="136" t="s">
        <v>957</v>
      </c>
      <c r="AL2" s="136" t="s">
        <v>76</v>
      </c>
      <c r="AM2" s="136" t="s">
        <v>77</v>
      </c>
      <c r="AN2" s="136" t="s">
        <v>78</v>
      </c>
      <c r="AO2" s="136" t="s">
        <v>79</v>
      </c>
      <c r="AP2" s="136" t="s">
        <v>16</v>
      </c>
      <c r="AQ2" s="137" t="s">
        <v>81</v>
      </c>
      <c r="AR2" s="138"/>
      <c r="AS2" s="134" t="s">
        <v>6</v>
      </c>
      <c r="AT2" s="134" t="s">
        <v>7</v>
      </c>
      <c r="AU2" s="134" t="s">
        <v>76</v>
      </c>
      <c r="AV2" s="134" t="s">
        <v>77</v>
      </c>
      <c r="AW2" s="134" t="s">
        <v>78</v>
      </c>
      <c r="AX2" s="134" t="s">
        <v>79</v>
      </c>
      <c r="AY2" s="134" t="s">
        <v>16</v>
      </c>
      <c r="AZ2" s="179" t="s">
        <v>81</v>
      </c>
      <c r="BA2" s="145"/>
      <c r="BB2" s="145"/>
      <c r="BC2" s="145"/>
      <c r="BD2" s="145"/>
      <c r="BE2" s="145"/>
      <c r="BF2" s="145"/>
      <c r="BG2" s="145"/>
      <c r="BH2" s="145"/>
      <c r="BI2" s="145"/>
      <c r="BJ2" s="145"/>
    </row>
    <row r="3" spans="1:62" s="146" customFormat="1" x14ac:dyDescent="0.2">
      <c r="A3" s="125">
        <v>12</v>
      </c>
      <c r="B3" s="147" t="s">
        <v>190</v>
      </c>
      <c r="C3" s="148" t="str">
        <f t="shared" ref="C3:C24" si="0">MID(B3,5,2)</f>
        <v>00</v>
      </c>
      <c r="D3" s="148" t="str">
        <f t="shared" ref="D3:D24" si="1">MID(B3,8,2)</f>
        <v>00</v>
      </c>
      <c r="E3" s="148" t="str">
        <f t="shared" ref="E3:E24" si="2">MID(B3,11,3)</f>
        <v>900</v>
      </c>
      <c r="F3" s="141" t="str">
        <f t="shared" ref="F3" si="3">RIGHT(B3,7)</f>
        <v>4900.69</v>
      </c>
      <c r="G3" s="149" t="s">
        <v>189</v>
      </c>
      <c r="H3" s="163">
        <v>0</v>
      </c>
      <c r="I3" s="163">
        <v>0</v>
      </c>
      <c r="J3" s="163"/>
      <c r="K3" s="163"/>
      <c r="L3" s="163"/>
      <c r="M3" s="163">
        <v>729120</v>
      </c>
      <c r="N3" s="163">
        <v>729120</v>
      </c>
      <c r="O3" s="164">
        <f>N3-H3</f>
        <v>729120</v>
      </c>
      <c r="P3" s="145"/>
      <c r="Q3" s="174">
        <v>0</v>
      </c>
      <c r="R3" s="174">
        <v>0</v>
      </c>
      <c r="S3" s="174"/>
      <c r="T3" s="174"/>
      <c r="U3" s="174"/>
      <c r="V3" s="174">
        <v>758520</v>
      </c>
      <c r="W3" s="174">
        <v>758520</v>
      </c>
      <c r="X3" s="175">
        <f>W3-R3</f>
        <v>758520</v>
      </c>
      <c r="Y3" s="166"/>
      <c r="Z3" s="172">
        <v>787920</v>
      </c>
      <c r="AA3" s="172">
        <v>787920</v>
      </c>
      <c r="AB3" s="172"/>
      <c r="AC3" s="172"/>
      <c r="AD3" s="172"/>
      <c r="AE3" s="172">
        <v>0</v>
      </c>
      <c r="AF3" s="176">
        <v>0</v>
      </c>
      <c r="AG3" s="177">
        <f>AF3-AA3</f>
        <v>-787920</v>
      </c>
      <c r="AH3" s="166"/>
      <c r="AI3" s="168">
        <f>IFERROR(VLOOKUP(B3,[2]rptBudgetaryBudgetCrossOrganiza!$A$1:$M$744,4,FALSE),"0")</f>
        <v>787920</v>
      </c>
      <c r="AJ3" s="168">
        <f>IFERROR(VLOOKUP(B3,[2]rptBudgetaryBudgetCrossOrganiza!$A$1:$M$744,6,FALSE),"0")</f>
        <v>787920</v>
      </c>
      <c r="AK3" s="168">
        <f>AJ3</f>
        <v>787920</v>
      </c>
      <c r="AL3" s="168">
        <f>IFERROR(VLOOKUP(B3,[4]rptBudgetaryBudgetCrossOrganiza!$A$866:$O$887,13,FALSE),"0")</f>
        <v>0</v>
      </c>
      <c r="AM3" s="168"/>
      <c r="AN3" s="168"/>
      <c r="AO3" s="168"/>
      <c r="AP3" s="168"/>
      <c r="AQ3" s="178">
        <f>AP3-AJ3</f>
        <v>-787920</v>
      </c>
      <c r="AR3" s="171"/>
      <c r="AS3" s="174"/>
      <c r="AT3" s="174"/>
      <c r="AU3" s="174"/>
      <c r="AV3" s="174"/>
      <c r="AW3" s="174"/>
      <c r="AX3" s="174"/>
      <c r="AY3" s="174"/>
      <c r="AZ3" s="175">
        <f>AY3-AT3</f>
        <v>0</v>
      </c>
      <c r="BA3" s="166"/>
      <c r="BB3" s="166"/>
      <c r="BC3" s="166"/>
      <c r="BD3" s="166"/>
      <c r="BE3" s="145"/>
      <c r="BF3" s="145"/>
      <c r="BG3" s="145"/>
      <c r="BH3" s="145"/>
      <c r="BI3" s="145"/>
      <c r="BJ3" s="145"/>
    </row>
    <row r="4" spans="1:62" s="141" customFormat="1" x14ac:dyDescent="0.2">
      <c r="A4" s="141">
        <v>16</v>
      </c>
      <c r="B4" s="141" t="s">
        <v>554</v>
      </c>
      <c r="C4" s="148" t="str">
        <f t="shared" si="0"/>
        <v>40</v>
      </c>
      <c r="D4" s="148" t="str">
        <f t="shared" si="1"/>
        <v>85</v>
      </c>
      <c r="E4" s="148" t="str">
        <f t="shared" si="2"/>
        <v>015</v>
      </c>
      <c r="F4" s="141" t="str">
        <f t="shared" ref="F4:F24" si="4">RIGHT(B4,7)</f>
        <v>4500.22</v>
      </c>
      <c r="G4" s="141" t="s">
        <v>910</v>
      </c>
      <c r="H4" s="163">
        <v>10765000</v>
      </c>
      <c r="I4" s="163">
        <v>10765000</v>
      </c>
      <c r="J4" s="139"/>
      <c r="K4" s="139"/>
      <c r="L4" s="139"/>
      <c r="M4" s="163">
        <v>11431182.810000001</v>
      </c>
      <c r="N4" s="139">
        <v>11431182.810000001</v>
      </c>
      <c r="O4" s="139"/>
      <c r="Q4" s="174">
        <v>11034125</v>
      </c>
      <c r="R4" s="174">
        <v>11034125</v>
      </c>
      <c r="S4" s="140"/>
      <c r="T4" s="140"/>
      <c r="U4" s="140"/>
      <c r="V4" s="174">
        <v>11611208.32</v>
      </c>
      <c r="W4" s="140">
        <v>11611208.32</v>
      </c>
      <c r="X4" s="140"/>
      <c r="Z4" s="172">
        <v>11731350</v>
      </c>
      <c r="AA4" s="172">
        <v>11731350</v>
      </c>
      <c r="AB4" s="172"/>
      <c r="AC4" s="172"/>
      <c r="AD4" s="172"/>
      <c r="AE4" s="172">
        <v>12326066.439999999</v>
      </c>
      <c r="AF4" s="172">
        <v>12326066.439999999</v>
      </c>
      <c r="AG4" s="172"/>
      <c r="AI4" s="168">
        <f>IFERROR(VLOOKUP(B4,[2]rptBudgetaryBudgetCrossOrganiza!$A$1:$M$744,4,FALSE),"0")</f>
        <v>11731350</v>
      </c>
      <c r="AJ4" s="168">
        <f>IFERROR(VLOOKUP(B4,[2]rptBudgetaryBudgetCrossOrganiza!$A$1:$M$744,6,FALSE),"0")</f>
        <v>11731350</v>
      </c>
      <c r="AK4" s="168">
        <f t="shared" ref="AK4:AK24" si="5">AJ4</f>
        <v>11731350</v>
      </c>
      <c r="AL4" s="168">
        <f>IFERROR(VLOOKUP(B4,[4]rptBudgetaryBudgetCrossOrganiza!$A$866:$O$887,13,FALSE),"0")</f>
        <v>3855548.04</v>
      </c>
      <c r="AM4" s="178"/>
      <c r="AN4" s="178"/>
      <c r="AO4" s="178"/>
      <c r="AP4" s="178"/>
      <c r="AQ4" s="178">
        <f t="shared" ref="AQ4:AQ24" si="6">AP4-AJ4</f>
        <v>-11731350</v>
      </c>
      <c r="AS4" s="174"/>
      <c r="AT4" s="174"/>
      <c r="AU4" s="174"/>
      <c r="AV4" s="174"/>
      <c r="AW4" s="174"/>
      <c r="AX4" s="174"/>
      <c r="AY4" s="174"/>
      <c r="AZ4" s="175">
        <f t="shared" ref="AZ4:AZ24" si="7">AY4-AT4</f>
        <v>0</v>
      </c>
    </row>
    <row r="5" spans="1:62" s="141" customFormat="1" x14ac:dyDescent="0.2">
      <c r="A5" s="141">
        <v>1</v>
      </c>
      <c r="B5" s="141" t="s">
        <v>555</v>
      </c>
      <c r="C5" s="148" t="str">
        <f t="shared" si="0"/>
        <v>40</v>
      </c>
      <c r="D5" s="148" t="str">
        <f t="shared" si="1"/>
        <v>85</v>
      </c>
      <c r="E5" s="148" t="str">
        <f t="shared" si="2"/>
        <v>015</v>
      </c>
      <c r="F5" s="141" t="str">
        <f t="shared" si="4"/>
        <v>4500.23</v>
      </c>
      <c r="G5" s="141" t="s">
        <v>911</v>
      </c>
      <c r="H5" s="163">
        <v>0</v>
      </c>
      <c r="I5" s="163">
        <v>0</v>
      </c>
      <c r="J5" s="139"/>
      <c r="K5" s="139"/>
      <c r="L5" s="139"/>
      <c r="M5" s="163">
        <v>0</v>
      </c>
      <c r="N5" s="139">
        <v>0</v>
      </c>
      <c r="O5" s="139"/>
      <c r="Q5" s="174">
        <v>0</v>
      </c>
      <c r="R5" s="174">
        <v>0</v>
      </c>
      <c r="S5" s="140"/>
      <c r="T5" s="140"/>
      <c r="U5" s="140"/>
      <c r="V5" s="174">
        <v>0</v>
      </c>
      <c r="W5" s="140">
        <v>0</v>
      </c>
      <c r="X5" s="140"/>
      <c r="Z5" s="172">
        <v>0</v>
      </c>
      <c r="AA5" s="172">
        <v>0</v>
      </c>
      <c r="AB5" s="172"/>
      <c r="AC5" s="172"/>
      <c r="AD5" s="172"/>
      <c r="AE5" s="172">
        <v>0</v>
      </c>
      <c r="AF5" s="172">
        <v>0</v>
      </c>
      <c r="AG5" s="172"/>
      <c r="AI5" s="168">
        <f>IFERROR(VLOOKUP(B5,[2]rptBudgetaryBudgetCrossOrganiza!$A$1:$M$744,4,FALSE),"0")</f>
        <v>0</v>
      </c>
      <c r="AJ5" s="168">
        <f>IFERROR(VLOOKUP(B5,[2]rptBudgetaryBudgetCrossOrganiza!$A$1:$M$744,6,FALSE),"0")</f>
        <v>0</v>
      </c>
      <c r="AK5" s="168">
        <f t="shared" si="5"/>
        <v>0</v>
      </c>
      <c r="AL5" s="168">
        <f>IFERROR(VLOOKUP(B5,[4]rptBudgetaryBudgetCrossOrganiza!$A$866:$O$887,13,FALSE),"0")</f>
        <v>0</v>
      </c>
      <c r="AM5" s="178"/>
      <c r="AN5" s="178"/>
      <c r="AO5" s="178"/>
      <c r="AP5" s="178"/>
      <c r="AQ5" s="178">
        <f t="shared" si="6"/>
        <v>0</v>
      </c>
      <c r="AS5" s="174"/>
      <c r="AT5" s="174"/>
      <c r="AU5" s="174"/>
      <c r="AV5" s="174"/>
      <c r="AW5" s="174"/>
      <c r="AX5" s="174"/>
      <c r="AY5" s="174"/>
      <c r="AZ5" s="175">
        <f t="shared" si="7"/>
        <v>0</v>
      </c>
    </row>
    <row r="6" spans="1:62" s="141" customFormat="1" x14ac:dyDescent="0.2">
      <c r="A6" s="141">
        <v>17</v>
      </c>
      <c r="B6" s="141" t="s">
        <v>556</v>
      </c>
      <c r="C6" s="148" t="str">
        <f t="shared" si="0"/>
        <v>40</v>
      </c>
      <c r="D6" s="148" t="str">
        <f t="shared" si="1"/>
        <v>85</v>
      </c>
      <c r="E6" s="148" t="str">
        <f t="shared" si="2"/>
        <v>015</v>
      </c>
      <c r="F6" s="141" t="str">
        <f t="shared" si="4"/>
        <v>4500.24</v>
      </c>
      <c r="G6" s="141" t="s">
        <v>912</v>
      </c>
      <c r="H6" s="163">
        <v>180000</v>
      </c>
      <c r="I6" s="163">
        <v>180000</v>
      </c>
      <c r="J6" s="139"/>
      <c r="K6" s="139"/>
      <c r="L6" s="139"/>
      <c r="M6" s="163">
        <v>184102.08</v>
      </c>
      <c r="N6" s="139">
        <v>184102.08</v>
      </c>
      <c r="O6" s="139"/>
      <c r="Q6" s="174">
        <v>180000</v>
      </c>
      <c r="R6" s="174">
        <v>180000</v>
      </c>
      <c r="S6" s="140"/>
      <c r="T6" s="140"/>
      <c r="U6" s="140"/>
      <c r="V6" s="174">
        <v>179083.41</v>
      </c>
      <c r="W6" s="140">
        <v>179083.41</v>
      </c>
      <c r="X6" s="140"/>
      <c r="Z6" s="172">
        <v>191340</v>
      </c>
      <c r="AA6" s="172">
        <v>191340</v>
      </c>
      <c r="AB6" s="172"/>
      <c r="AC6" s="172"/>
      <c r="AD6" s="172"/>
      <c r="AE6" s="172">
        <v>128462.26</v>
      </c>
      <c r="AF6" s="172">
        <v>128462.26</v>
      </c>
      <c r="AG6" s="172"/>
      <c r="AI6" s="168">
        <f>IFERROR(VLOOKUP(B6,[2]rptBudgetaryBudgetCrossOrganiza!$A$1:$M$744,4,FALSE),"0")</f>
        <v>191340</v>
      </c>
      <c r="AJ6" s="168">
        <f>IFERROR(VLOOKUP(B6,[2]rptBudgetaryBudgetCrossOrganiza!$A$1:$M$744,6,FALSE),"0")</f>
        <v>191340</v>
      </c>
      <c r="AK6" s="168">
        <f t="shared" si="5"/>
        <v>191340</v>
      </c>
      <c r="AL6" s="168">
        <f>IFERROR(VLOOKUP(B6,[4]rptBudgetaryBudgetCrossOrganiza!$A$866:$O$887,13,FALSE),"0")</f>
        <v>25</v>
      </c>
      <c r="AM6" s="178"/>
      <c r="AN6" s="178"/>
      <c r="AO6" s="178"/>
      <c r="AP6" s="178"/>
      <c r="AQ6" s="178">
        <f t="shared" si="6"/>
        <v>-191340</v>
      </c>
      <c r="AS6" s="174"/>
      <c r="AT6" s="174"/>
      <c r="AU6" s="174"/>
      <c r="AV6" s="174"/>
      <c r="AW6" s="174"/>
      <c r="AX6" s="174"/>
      <c r="AY6" s="174"/>
      <c r="AZ6" s="175">
        <f t="shared" si="7"/>
        <v>0</v>
      </c>
    </row>
    <row r="7" spans="1:62" s="141" customFormat="1" x14ac:dyDescent="0.2">
      <c r="A7" s="141">
        <v>1</v>
      </c>
      <c r="B7" s="141" t="s">
        <v>557</v>
      </c>
      <c r="C7" s="148" t="str">
        <f t="shared" si="0"/>
        <v>40</v>
      </c>
      <c r="D7" s="148" t="str">
        <f t="shared" si="1"/>
        <v>85</v>
      </c>
      <c r="E7" s="148" t="str">
        <f t="shared" si="2"/>
        <v>015</v>
      </c>
      <c r="F7" s="141" t="str">
        <f t="shared" si="4"/>
        <v>4500.41</v>
      </c>
      <c r="G7" s="141" t="s">
        <v>913</v>
      </c>
      <c r="H7" s="163">
        <v>0</v>
      </c>
      <c r="I7" s="163">
        <v>0</v>
      </c>
      <c r="J7" s="139"/>
      <c r="K7" s="139"/>
      <c r="L7" s="139"/>
      <c r="M7" s="163">
        <v>426</v>
      </c>
      <c r="N7" s="139">
        <v>426</v>
      </c>
      <c r="O7" s="139"/>
      <c r="Q7" s="174">
        <v>0</v>
      </c>
      <c r="R7" s="174">
        <v>0</v>
      </c>
      <c r="S7" s="140"/>
      <c r="T7" s="140"/>
      <c r="U7" s="140"/>
      <c r="V7" s="174">
        <v>2200</v>
      </c>
      <c r="W7" s="140">
        <v>2200</v>
      </c>
      <c r="X7" s="140"/>
      <c r="Z7" s="172">
        <v>500</v>
      </c>
      <c r="AA7" s="172">
        <v>500</v>
      </c>
      <c r="AB7" s="172"/>
      <c r="AC7" s="172"/>
      <c r="AD7" s="172"/>
      <c r="AE7" s="172">
        <v>9131</v>
      </c>
      <c r="AF7" s="172">
        <v>9131</v>
      </c>
      <c r="AG7" s="172"/>
      <c r="AI7" s="168">
        <f>IFERROR(VLOOKUP(B7,[2]rptBudgetaryBudgetCrossOrganiza!$A$1:$M$744,4,FALSE),"0")</f>
        <v>0</v>
      </c>
      <c r="AJ7" s="168">
        <f>IFERROR(VLOOKUP(B7,[2]rptBudgetaryBudgetCrossOrganiza!$A$1:$M$744,6,FALSE),"0")</f>
        <v>0</v>
      </c>
      <c r="AK7" s="168">
        <f t="shared" si="5"/>
        <v>0</v>
      </c>
      <c r="AL7" s="168">
        <f>IFERROR(VLOOKUP(B7,[4]rptBudgetaryBudgetCrossOrganiza!$A$866:$O$887,13,FALSE),"0")</f>
        <v>950</v>
      </c>
      <c r="AM7" s="178"/>
      <c r="AN7" s="178"/>
      <c r="AO7" s="178"/>
      <c r="AP7" s="178"/>
      <c r="AQ7" s="178">
        <f t="shared" si="6"/>
        <v>0</v>
      </c>
      <c r="AS7" s="174"/>
      <c r="AT7" s="174"/>
      <c r="AU7" s="174"/>
      <c r="AV7" s="174"/>
      <c r="AW7" s="174"/>
      <c r="AX7" s="174"/>
      <c r="AY7" s="174"/>
      <c r="AZ7" s="175">
        <f t="shared" si="7"/>
        <v>0</v>
      </c>
    </row>
    <row r="8" spans="1:62" s="141" customFormat="1" x14ac:dyDescent="0.2">
      <c r="A8" s="141">
        <v>2</v>
      </c>
      <c r="B8" s="141" t="s">
        <v>558</v>
      </c>
      <c r="C8" s="148" t="str">
        <f t="shared" si="0"/>
        <v>40</v>
      </c>
      <c r="D8" s="148" t="str">
        <f t="shared" si="1"/>
        <v>85</v>
      </c>
      <c r="E8" s="148" t="str">
        <f t="shared" si="2"/>
        <v>015</v>
      </c>
      <c r="F8" s="141" t="str">
        <f t="shared" si="4"/>
        <v>4700.01</v>
      </c>
      <c r="G8" s="141" t="s">
        <v>914</v>
      </c>
      <c r="H8" s="163">
        <v>270000</v>
      </c>
      <c r="I8" s="163">
        <v>270000</v>
      </c>
      <c r="J8" s="139"/>
      <c r="K8" s="139"/>
      <c r="L8" s="139"/>
      <c r="M8" s="163">
        <v>484130.28</v>
      </c>
      <c r="N8" s="139">
        <v>484130.28</v>
      </c>
      <c r="O8" s="139"/>
      <c r="Q8" s="174">
        <v>270000</v>
      </c>
      <c r="R8" s="174">
        <v>270000</v>
      </c>
      <c r="S8" s="140"/>
      <c r="T8" s="140"/>
      <c r="U8" s="140"/>
      <c r="V8" s="174">
        <v>620375.09</v>
      </c>
      <c r="W8" s="140">
        <v>620375.09</v>
      </c>
      <c r="X8" s="140"/>
      <c r="Z8" s="172">
        <v>350000</v>
      </c>
      <c r="AA8" s="172">
        <v>350000</v>
      </c>
      <c r="AB8" s="172"/>
      <c r="AC8" s="172"/>
      <c r="AD8" s="172"/>
      <c r="AE8" s="172">
        <v>237114.12</v>
      </c>
      <c r="AF8" s="172">
        <v>237114.12</v>
      </c>
      <c r="AG8" s="172"/>
      <c r="AI8" s="168">
        <f>IFERROR(VLOOKUP(B8,[2]rptBudgetaryBudgetCrossOrganiza!$A$1:$M$744,4,FALSE),"0")</f>
        <v>350000</v>
      </c>
      <c r="AJ8" s="168">
        <f>IFERROR(VLOOKUP(B8,[2]rptBudgetaryBudgetCrossOrganiza!$A$1:$M$744,6,FALSE),"0")</f>
        <v>350000</v>
      </c>
      <c r="AK8" s="168">
        <f t="shared" si="5"/>
        <v>350000</v>
      </c>
      <c r="AL8" s="168">
        <f>IFERROR(VLOOKUP(B8,[4]rptBudgetaryBudgetCrossOrganiza!$A$866:$O$887,13,FALSE),"0")</f>
        <v>0</v>
      </c>
      <c r="AM8" s="178"/>
      <c r="AN8" s="178"/>
      <c r="AO8" s="178"/>
      <c r="AP8" s="178"/>
      <c r="AQ8" s="178">
        <f t="shared" si="6"/>
        <v>-350000</v>
      </c>
      <c r="AS8" s="174"/>
      <c r="AT8" s="174"/>
      <c r="AU8" s="174"/>
      <c r="AV8" s="174"/>
      <c r="AW8" s="174"/>
      <c r="AX8" s="174"/>
      <c r="AY8" s="174"/>
      <c r="AZ8" s="175">
        <f t="shared" si="7"/>
        <v>0</v>
      </c>
    </row>
    <row r="9" spans="1:62" s="141" customFormat="1" x14ac:dyDescent="0.2">
      <c r="A9" s="141">
        <v>2</v>
      </c>
      <c r="B9" s="141" t="s">
        <v>559</v>
      </c>
      <c r="C9" s="148" t="str">
        <f t="shared" si="0"/>
        <v>40</v>
      </c>
      <c r="D9" s="148" t="str">
        <f t="shared" si="1"/>
        <v>85</v>
      </c>
      <c r="E9" s="148" t="str">
        <f t="shared" si="2"/>
        <v>015</v>
      </c>
      <c r="F9" s="141" t="str">
        <f t="shared" si="4"/>
        <v>4700.02</v>
      </c>
      <c r="G9" s="141" t="s">
        <v>915</v>
      </c>
      <c r="H9" s="163">
        <v>0</v>
      </c>
      <c r="I9" s="163">
        <v>0</v>
      </c>
      <c r="J9" s="139"/>
      <c r="K9" s="139"/>
      <c r="L9" s="139"/>
      <c r="M9" s="163">
        <v>0</v>
      </c>
      <c r="N9" s="139">
        <v>0</v>
      </c>
      <c r="O9" s="139"/>
      <c r="Q9" s="174">
        <v>0</v>
      </c>
      <c r="R9" s="174">
        <v>0</v>
      </c>
      <c r="S9" s="140"/>
      <c r="T9" s="140"/>
      <c r="U9" s="140"/>
      <c r="V9" s="174">
        <v>0</v>
      </c>
      <c r="W9" s="140">
        <v>0</v>
      </c>
      <c r="X9" s="140"/>
      <c r="Z9" s="172">
        <v>0</v>
      </c>
      <c r="AA9" s="172">
        <v>0</v>
      </c>
      <c r="AB9" s="172"/>
      <c r="AC9" s="172"/>
      <c r="AD9" s="172"/>
      <c r="AE9" s="172">
        <v>0</v>
      </c>
      <c r="AF9" s="172">
        <v>0</v>
      </c>
      <c r="AG9" s="172"/>
      <c r="AI9" s="168">
        <f>IFERROR(VLOOKUP(B9,[2]rptBudgetaryBudgetCrossOrganiza!$A$1:$M$744,4,FALSE),"0")</f>
        <v>0</v>
      </c>
      <c r="AJ9" s="168">
        <f>IFERROR(VLOOKUP(B9,[2]rptBudgetaryBudgetCrossOrganiza!$A$1:$M$744,6,FALSE),"0")</f>
        <v>0</v>
      </c>
      <c r="AK9" s="168">
        <f t="shared" si="5"/>
        <v>0</v>
      </c>
      <c r="AL9" s="168">
        <f>IFERROR(VLOOKUP(B9,[4]rptBudgetaryBudgetCrossOrganiza!$A$866:$O$887,13,FALSE),"0")</f>
        <v>0</v>
      </c>
      <c r="AM9" s="178"/>
      <c r="AN9" s="178"/>
      <c r="AO9" s="178"/>
      <c r="AP9" s="178"/>
      <c r="AQ9" s="178">
        <f t="shared" si="6"/>
        <v>0</v>
      </c>
      <c r="AS9" s="174"/>
      <c r="AT9" s="174"/>
      <c r="AU9" s="174"/>
      <c r="AV9" s="174"/>
      <c r="AW9" s="174"/>
      <c r="AX9" s="174"/>
      <c r="AY9" s="174"/>
      <c r="AZ9" s="175">
        <f t="shared" si="7"/>
        <v>0</v>
      </c>
    </row>
    <row r="10" spans="1:62" s="141" customFormat="1" x14ac:dyDescent="0.2">
      <c r="A10" s="141">
        <v>2</v>
      </c>
      <c r="B10" s="141" t="s">
        <v>560</v>
      </c>
      <c r="C10" s="148" t="str">
        <f t="shared" si="0"/>
        <v>40</v>
      </c>
      <c r="D10" s="148" t="str">
        <f t="shared" si="1"/>
        <v>85</v>
      </c>
      <c r="E10" s="148" t="str">
        <f t="shared" si="2"/>
        <v>015</v>
      </c>
      <c r="F10" s="141" t="str">
        <f t="shared" si="4"/>
        <v>4700.07</v>
      </c>
      <c r="G10" s="141" t="s">
        <v>916</v>
      </c>
      <c r="H10" s="163">
        <v>0</v>
      </c>
      <c r="I10" s="163">
        <v>0</v>
      </c>
      <c r="J10" s="139"/>
      <c r="K10" s="139"/>
      <c r="L10" s="139"/>
      <c r="M10" s="163">
        <v>44927.56</v>
      </c>
      <c r="N10" s="139">
        <v>44927.56</v>
      </c>
      <c r="O10" s="139"/>
      <c r="Q10" s="174">
        <v>0</v>
      </c>
      <c r="R10" s="174">
        <v>0</v>
      </c>
      <c r="S10" s="140"/>
      <c r="T10" s="140"/>
      <c r="U10" s="140"/>
      <c r="V10" s="174">
        <v>42006.42</v>
      </c>
      <c r="W10" s="140">
        <v>42006.42</v>
      </c>
      <c r="X10" s="140"/>
      <c r="Z10" s="172">
        <v>0</v>
      </c>
      <c r="AA10" s="172">
        <v>0</v>
      </c>
      <c r="AB10" s="172"/>
      <c r="AC10" s="172"/>
      <c r="AD10" s="172"/>
      <c r="AE10" s="172">
        <v>0</v>
      </c>
      <c r="AF10" s="172">
        <v>0</v>
      </c>
      <c r="AG10" s="172"/>
      <c r="AI10" s="168">
        <f>IFERROR(VLOOKUP(B10,[2]rptBudgetaryBudgetCrossOrganiza!$A$1:$M$744,4,FALSE),"0")</f>
        <v>0</v>
      </c>
      <c r="AJ10" s="168">
        <f>IFERROR(VLOOKUP(B10,[2]rptBudgetaryBudgetCrossOrganiza!$A$1:$M$744,6,FALSE),"0")</f>
        <v>0</v>
      </c>
      <c r="AK10" s="168">
        <f t="shared" si="5"/>
        <v>0</v>
      </c>
      <c r="AL10" s="168">
        <f>IFERROR(VLOOKUP(B10,[4]rptBudgetaryBudgetCrossOrganiza!$A$866:$O$887,13,FALSE),"0")</f>
        <v>0</v>
      </c>
      <c r="AM10" s="178"/>
      <c r="AN10" s="178"/>
      <c r="AO10" s="178"/>
      <c r="AP10" s="178"/>
      <c r="AQ10" s="178">
        <f t="shared" si="6"/>
        <v>0</v>
      </c>
      <c r="AS10" s="174"/>
      <c r="AT10" s="174"/>
      <c r="AU10" s="174"/>
      <c r="AV10" s="174"/>
      <c r="AW10" s="174"/>
      <c r="AX10" s="174"/>
      <c r="AY10" s="174"/>
      <c r="AZ10" s="175">
        <f t="shared" si="7"/>
        <v>0</v>
      </c>
    </row>
    <row r="11" spans="1:62" s="141" customFormat="1" x14ac:dyDescent="0.2">
      <c r="A11" s="141">
        <v>2</v>
      </c>
      <c r="B11" s="141" t="s">
        <v>561</v>
      </c>
      <c r="C11" s="148" t="str">
        <f t="shared" si="0"/>
        <v>40</v>
      </c>
      <c r="D11" s="148" t="str">
        <f t="shared" si="1"/>
        <v>85</v>
      </c>
      <c r="E11" s="148" t="str">
        <f t="shared" si="2"/>
        <v>015</v>
      </c>
      <c r="F11" s="141" t="str">
        <f t="shared" si="4"/>
        <v>4700.09</v>
      </c>
      <c r="G11" s="141" t="s">
        <v>917</v>
      </c>
      <c r="H11" s="163">
        <v>0</v>
      </c>
      <c r="I11" s="163">
        <v>0</v>
      </c>
      <c r="J11" s="139"/>
      <c r="K11" s="139"/>
      <c r="L11" s="139"/>
      <c r="M11" s="163">
        <v>0</v>
      </c>
      <c r="N11" s="139">
        <v>0</v>
      </c>
      <c r="O11" s="139"/>
      <c r="Q11" s="174">
        <v>0</v>
      </c>
      <c r="R11" s="174">
        <v>0</v>
      </c>
      <c r="S11" s="140"/>
      <c r="T11" s="140"/>
      <c r="U11" s="140"/>
      <c r="V11" s="174">
        <v>0</v>
      </c>
      <c r="W11" s="140">
        <v>0</v>
      </c>
      <c r="X11" s="140"/>
      <c r="Z11" s="172">
        <v>0</v>
      </c>
      <c r="AA11" s="172">
        <v>0</v>
      </c>
      <c r="AB11" s="172"/>
      <c r="AC11" s="172"/>
      <c r="AD11" s="172"/>
      <c r="AE11" s="172">
        <v>0</v>
      </c>
      <c r="AF11" s="172">
        <v>0</v>
      </c>
      <c r="AG11" s="172"/>
      <c r="AI11" s="168">
        <f>IFERROR(VLOOKUP(B11,[2]rptBudgetaryBudgetCrossOrganiza!$A$1:$M$744,4,FALSE),"0")</f>
        <v>0</v>
      </c>
      <c r="AJ11" s="168">
        <f>IFERROR(VLOOKUP(B11,[2]rptBudgetaryBudgetCrossOrganiza!$A$1:$M$744,6,FALSE),"0")</f>
        <v>0</v>
      </c>
      <c r="AK11" s="168">
        <f t="shared" si="5"/>
        <v>0</v>
      </c>
      <c r="AL11" s="168">
        <f>IFERROR(VLOOKUP(B11,[4]rptBudgetaryBudgetCrossOrganiza!$A$866:$O$887,13,FALSE),"0")</f>
        <v>0</v>
      </c>
      <c r="AM11" s="178"/>
      <c r="AN11" s="178"/>
      <c r="AO11" s="178"/>
      <c r="AP11" s="178"/>
      <c r="AQ11" s="178">
        <f t="shared" si="6"/>
        <v>0</v>
      </c>
      <c r="AS11" s="174"/>
      <c r="AT11" s="174"/>
      <c r="AU11" s="174"/>
      <c r="AV11" s="174"/>
      <c r="AW11" s="174"/>
      <c r="AX11" s="174"/>
      <c r="AY11" s="174"/>
      <c r="AZ11" s="175">
        <f t="shared" si="7"/>
        <v>0</v>
      </c>
    </row>
    <row r="12" spans="1:62" s="141" customFormat="1" x14ac:dyDescent="0.2">
      <c r="A12" s="141">
        <v>2</v>
      </c>
      <c r="B12" s="141" t="s">
        <v>562</v>
      </c>
      <c r="C12" s="148" t="str">
        <f t="shared" si="0"/>
        <v>40</v>
      </c>
      <c r="D12" s="148" t="str">
        <f t="shared" si="1"/>
        <v>85</v>
      </c>
      <c r="E12" s="148" t="str">
        <f t="shared" si="2"/>
        <v>015</v>
      </c>
      <c r="F12" s="141" t="str">
        <f t="shared" si="4"/>
        <v>4700.11</v>
      </c>
      <c r="G12" s="141" t="s">
        <v>918</v>
      </c>
      <c r="H12" s="163">
        <v>0</v>
      </c>
      <c r="I12" s="163">
        <v>0</v>
      </c>
      <c r="J12" s="139"/>
      <c r="K12" s="139"/>
      <c r="L12" s="139"/>
      <c r="M12" s="163">
        <v>0</v>
      </c>
      <c r="N12" s="139">
        <v>0</v>
      </c>
      <c r="O12" s="139"/>
      <c r="Q12" s="174">
        <v>0</v>
      </c>
      <c r="R12" s="174">
        <v>0</v>
      </c>
      <c r="S12" s="140"/>
      <c r="T12" s="140"/>
      <c r="U12" s="140"/>
      <c r="V12" s="174">
        <v>0</v>
      </c>
      <c r="W12" s="140">
        <v>0</v>
      </c>
      <c r="X12" s="140"/>
      <c r="Z12" s="172">
        <v>0</v>
      </c>
      <c r="AA12" s="172">
        <v>0</v>
      </c>
      <c r="AB12" s="172"/>
      <c r="AC12" s="172"/>
      <c r="AD12" s="172"/>
      <c r="AE12" s="172">
        <v>0</v>
      </c>
      <c r="AF12" s="172">
        <v>0</v>
      </c>
      <c r="AG12" s="172"/>
      <c r="AI12" s="168">
        <f>IFERROR(VLOOKUP(B12,[2]rptBudgetaryBudgetCrossOrganiza!$A$1:$M$744,4,FALSE),"0")</f>
        <v>0</v>
      </c>
      <c r="AJ12" s="168">
        <f>IFERROR(VLOOKUP(B12,[2]rptBudgetaryBudgetCrossOrganiza!$A$1:$M$744,6,FALSE),"0")</f>
        <v>0</v>
      </c>
      <c r="AK12" s="168">
        <f t="shared" si="5"/>
        <v>0</v>
      </c>
      <c r="AL12" s="168">
        <f>IFERROR(VLOOKUP(B12,[4]rptBudgetaryBudgetCrossOrganiza!$A$866:$O$887,13,FALSE),"0")</f>
        <v>0</v>
      </c>
      <c r="AM12" s="178"/>
      <c r="AN12" s="178"/>
      <c r="AO12" s="178"/>
      <c r="AP12" s="178"/>
      <c r="AQ12" s="178">
        <f t="shared" si="6"/>
        <v>0</v>
      </c>
      <c r="AS12" s="174"/>
      <c r="AT12" s="174"/>
      <c r="AU12" s="174"/>
      <c r="AV12" s="174"/>
      <c r="AW12" s="174"/>
      <c r="AX12" s="174"/>
      <c r="AY12" s="174"/>
      <c r="AZ12" s="175">
        <f t="shared" si="7"/>
        <v>0</v>
      </c>
    </row>
    <row r="13" spans="1:62" s="141" customFormat="1" x14ac:dyDescent="0.2">
      <c r="A13" s="141">
        <v>2</v>
      </c>
      <c r="B13" s="141" t="s">
        <v>563</v>
      </c>
      <c r="C13" s="148" t="str">
        <f t="shared" si="0"/>
        <v>40</v>
      </c>
      <c r="D13" s="148" t="str">
        <f t="shared" si="1"/>
        <v>85</v>
      </c>
      <c r="E13" s="148" t="str">
        <f t="shared" si="2"/>
        <v>015</v>
      </c>
      <c r="F13" s="141" t="str">
        <f t="shared" si="4"/>
        <v>4700.19</v>
      </c>
      <c r="G13" s="141" t="s">
        <v>919</v>
      </c>
      <c r="H13" s="163">
        <v>0</v>
      </c>
      <c r="I13" s="163">
        <v>0</v>
      </c>
      <c r="J13" s="139"/>
      <c r="K13" s="139"/>
      <c r="L13" s="139"/>
      <c r="M13" s="163">
        <v>-208067</v>
      </c>
      <c r="N13" s="139">
        <v>-208067</v>
      </c>
      <c r="O13" s="139"/>
      <c r="Q13" s="174">
        <v>0</v>
      </c>
      <c r="R13" s="174">
        <v>0</v>
      </c>
      <c r="S13" s="140"/>
      <c r="T13" s="140"/>
      <c r="U13" s="140"/>
      <c r="V13" s="174">
        <v>614056</v>
      </c>
      <c r="W13" s="140">
        <v>614056</v>
      </c>
      <c r="X13" s="140"/>
      <c r="Z13" s="172">
        <v>0</v>
      </c>
      <c r="AA13" s="172">
        <v>0</v>
      </c>
      <c r="AB13" s="172"/>
      <c r="AC13" s="172"/>
      <c r="AD13" s="172"/>
      <c r="AE13" s="172">
        <v>0</v>
      </c>
      <c r="AF13" s="172">
        <v>0</v>
      </c>
      <c r="AG13" s="172"/>
      <c r="AI13" s="168">
        <f>IFERROR(VLOOKUP(B13,[2]rptBudgetaryBudgetCrossOrganiza!$A$1:$M$744,4,FALSE),"0")</f>
        <v>0</v>
      </c>
      <c r="AJ13" s="168">
        <f>IFERROR(VLOOKUP(B13,[2]rptBudgetaryBudgetCrossOrganiza!$A$1:$M$744,6,FALSE),"0")</f>
        <v>0</v>
      </c>
      <c r="AK13" s="168">
        <f t="shared" si="5"/>
        <v>0</v>
      </c>
      <c r="AL13" s="168">
        <f>IFERROR(VLOOKUP(B13,[4]rptBudgetaryBudgetCrossOrganiza!$A$866:$O$887,13,FALSE),"0")</f>
        <v>0</v>
      </c>
      <c r="AM13" s="178"/>
      <c r="AN13" s="178"/>
      <c r="AO13" s="178"/>
      <c r="AP13" s="178"/>
      <c r="AQ13" s="178">
        <f t="shared" si="6"/>
        <v>0</v>
      </c>
      <c r="AS13" s="174"/>
      <c r="AT13" s="174"/>
      <c r="AU13" s="174"/>
      <c r="AV13" s="174"/>
      <c r="AW13" s="174"/>
      <c r="AX13" s="174"/>
      <c r="AY13" s="174"/>
      <c r="AZ13" s="175">
        <f t="shared" si="7"/>
        <v>0</v>
      </c>
    </row>
    <row r="14" spans="1:62" s="141" customFormat="1" x14ac:dyDescent="0.2">
      <c r="A14" s="141">
        <v>2</v>
      </c>
      <c r="B14" s="141" t="s">
        <v>564</v>
      </c>
      <c r="C14" s="148" t="str">
        <f t="shared" si="0"/>
        <v>40</v>
      </c>
      <c r="D14" s="148" t="str">
        <f t="shared" si="1"/>
        <v>85</v>
      </c>
      <c r="E14" s="148" t="str">
        <f t="shared" si="2"/>
        <v>015</v>
      </c>
      <c r="F14" s="141" t="str">
        <f t="shared" si="4"/>
        <v>4700.21</v>
      </c>
      <c r="G14" s="141" t="s">
        <v>920</v>
      </c>
      <c r="H14" s="163">
        <v>-35000</v>
      </c>
      <c r="I14" s="163">
        <v>-35000</v>
      </c>
      <c r="J14" s="139"/>
      <c r="K14" s="139"/>
      <c r="L14" s="139"/>
      <c r="M14" s="163">
        <v>-32839.599999999999</v>
      </c>
      <c r="N14" s="139">
        <v>-32839.599999999999</v>
      </c>
      <c r="O14" s="139"/>
      <c r="Q14" s="174">
        <v>-35000</v>
      </c>
      <c r="R14" s="174">
        <v>-35000</v>
      </c>
      <c r="S14" s="140"/>
      <c r="T14" s="140"/>
      <c r="U14" s="140"/>
      <c r="V14" s="174">
        <v>-29885.56</v>
      </c>
      <c r="W14" s="140">
        <v>-29885.56</v>
      </c>
      <c r="X14" s="140"/>
      <c r="Z14" s="172">
        <v>-35000</v>
      </c>
      <c r="AA14" s="172">
        <v>-35000</v>
      </c>
      <c r="AB14" s="172"/>
      <c r="AC14" s="172"/>
      <c r="AD14" s="172"/>
      <c r="AE14" s="172">
        <v>-14715.13</v>
      </c>
      <c r="AF14" s="172">
        <v>-14715.13</v>
      </c>
      <c r="AG14" s="172"/>
      <c r="AI14" s="168">
        <f>IFERROR(VLOOKUP(B14,[2]rptBudgetaryBudgetCrossOrganiza!$A$1:$M$744,4,FALSE),"0")</f>
        <v>-35000</v>
      </c>
      <c r="AJ14" s="168">
        <f>IFERROR(VLOOKUP(B14,[2]rptBudgetaryBudgetCrossOrganiza!$A$1:$M$744,6,FALSE),"0")</f>
        <v>-35000</v>
      </c>
      <c r="AK14" s="168">
        <f t="shared" si="5"/>
        <v>-35000</v>
      </c>
      <c r="AL14" s="168">
        <f>IFERROR(VLOOKUP(B14,[4]rptBudgetaryBudgetCrossOrganiza!$A$866:$O$887,13,FALSE),"0")</f>
        <v>0</v>
      </c>
      <c r="AM14" s="178"/>
      <c r="AN14" s="178"/>
      <c r="AO14" s="178"/>
      <c r="AP14" s="178"/>
      <c r="AQ14" s="178">
        <f t="shared" si="6"/>
        <v>35000</v>
      </c>
      <c r="AS14" s="174"/>
      <c r="AT14" s="174"/>
      <c r="AU14" s="174"/>
      <c r="AV14" s="174"/>
      <c r="AW14" s="174"/>
      <c r="AX14" s="174"/>
      <c r="AY14" s="174"/>
      <c r="AZ14" s="175">
        <f t="shared" si="7"/>
        <v>0</v>
      </c>
    </row>
    <row r="15" spans="1:62" s="141" customFormat="1" x14ac:dyDescent="0.2">
      <c r="A15" s="141">
        <v>3</v>
      </c>
      <c r="B15" s="141" t="s">
        <v>565</v>
      </c>
      <c r="C15" s="148" t="str">
        <f t="shared" si="0"/>
        <v>40</v>
      </c>
      <c r="D15" s="148" t="str">
        <f t="shared" si="1"/>
        <v>85</v>
      </c>
      <c r="E15" s="148" t="str">
        <f t="shared" si="2"/>
        <v>015</v>
      </c>
      <c r="F15" s="141" t="str">
        <f t="shared" si="4"/>
        <v>4850.01</v>
      </c>
      <c r="G15" s="141" t="s">
        <v>921</v>
      </c>
      <c r="H15" s="163">
        <v>0</v>
      </c>
      <c r="I15" s="163">
        <v>0</v>
      </c>
      <c r="J15" s="139"/>
      <c r="K15" s="139"/>
      <c r="L15" s="139"/>
      <c r="M15" s="163">
        <v>1925</v>
      </c>
      <c r="N15" s="139">
        <v>1925</v>
      </c>
      <c r="O15" s="139"/>
      <c r="Q15" s="174">
        <v>0</v>
      </c>
      <c r="R15" s="174">
        <v>0</v>
      </c>
      <c r="S15" s="140"/>
      <c r="T15" s="140"/>
      <c r="U15" s="140"/>
      <c r="V15" s="174">
        <v>3265.85</v>
      </c>
      <c r="W15" s="140">
        <v>3265.85</v>
      </c>
      <c r="X15" s="140"/>
      <c r="Z15" s="172">
        <v>0</v>
      </c>
      <c r="AA15" s="172">
        <v>0</v>
      </c>
      <c r="AB15" s="172"/>
      <c r="AC15" s="172"/>
      <c r="AD15" s="172"/>
      <c r="AE15" s="172">
        <v>0</v>
      </c>
      <c r="AF15" s="172">
        <v>0</v>
      </c>
      <c r="AG15" s="172"/>
      <c r="AI15" s="168">
        <f>IFERROR(VLOOKUP(B15,[2]rptBudgetaryBudgetCrossOrganiza!$A$1:$M$744,4,FALSE),"0")</f>
        <v>0</v>
      </c>
      <c r="AJ15" s="168">
        <f>IFERROR(VLOOKUP(B15,[2]rptBudgetaryBudgetCrossOrganiza!$A$1:$M$744,6,FALSE),"0")</f>
        <v>0</v>
      </c>
      <c r="AK15" s="168">
        <f t="shared" si="5"/>
        <v>0</v>
      </c>
      <c r="AL15" s="168">
        <f>IFERROR(VLOOKUP(B15,[4]rptBudgetaryBudgetCrossOrganiza!$A$866:$O$887,13,FALSE),"0")</f>
        <v>0</v>
      </c>
      <c r="AM15" s="178"/>
      <c r="AN15" s="178"/>
      <c r="AO15" s="178"/>
      <c r="AP15" s="178"/>
      <c r="AQ15" s="178">
        <f t="shared" si="6"/>
        <v>0</v>
      </c>
      <c r="AS15" s="174"/>
      <c r="AT15" s="174"/>
      <c r="AU15" s="174"/>
      <c r="AV15" s="174"/>
      <c r="AW15" s="174"/>
      <c r="AX15" s="174"/>
      <c r="AY15" s="174"/>
      <c r="AZ15" s="175">
        <f t="shared" si="7"/>
        <v>0</v>
      </c>
    </row>
    <row r="16" spans="1:62" s="141" customFormat="1" x14ac:dyDescent="0.2">
      <c r="A16" s="141">
        <v>3</v>
      </c>
      <c r="B16" s="141" t="s">
        <v>566</v>
      </c>
      <c r="C16" s="148" t="str">
        <f t="shared" si="0"/>
        <v>40</v>
      </c>
      <c r="D16" s="148" t="str">
        <f t="shared" si="1"/>
        <v>85</v>
      </c>
      <c r="E16" s="148" t="str">
        <f t="shared" si="2"/>
        <v>015</v>
      </c>
      <c r="F16" s="141" t="str">
        <f t="shared" si="4"/>
        <v>4850.07</v>
      </c>
      <c r="G16" s="141" t="s">
        <v>922</v>
      </c>
      <c r="H16" s="163">
        <v>10000</v>
      </c>
      <c r="I16" s="163">
        <v>10000</v>
      </c>
      <c r="J16" s="139"/>
      <c r="K16" s="139"/>
      <c r="L16" s="139"/>
      <c r="M16" s="163">
        <v>30444.97</v>
      </c>
      <c r="N16" s="139">
        <v>30444.97</v>
      </c>
      <c r="O16" s="139"/>
      <c r="Q16" s="174">
        <v>10000</v>
      </c>
      <c r="R16" s="174">
        <v>10000</v>
      </c>
      <c r="S16" s="140"/>
      <c r="T16" s="140"/>
      <c r="U16" s="140"/>
      <c r="V16" s="174">
        <v>320</v>
      </c>
      <c r="W16" s="140">
        <v>320</v>
      </c>
      <c r="X16" s="140"/>
      <c r="Z16" s="172">
        <v>5000</v>
      </c>
      <c r="AA16" s="172">
        <v>5000</v>
      </c>
      <c r="AB16" s="172"/>
      <c r="AC16" s="172"/>
      <c r="AD16" s="172"/>
      <c r="AE16" s="172">
        <v>13601.27</v>
      </c>
      <c r="AF16" s="172">
        <v>13601.27</v>
      </c>
      <c r="AG16" s="172"/>
      <c r="AI16" s="168">
        <f>IFERROR(VLOOKUP(B16,[2]rptBudgetaryBudgetCrossOrganiza!$A$1:$M$744,4,FALSE),"0")</f>
        <v>5000</v>
      </c>
      <c r="AJ16" s="168">
        <f>IFERROR(VLOOKUP(B16,[2]rptBudgetaryBudgetCrossOrganiza!$A$1:$M$744,6,FALSE),"0")</f>
        <v>5000</v>
      </c>
      <c r="AK16" s="168">
        <f t="shared" si="5"/>
        <v>5000</v>
      </c>
      <c r="AL16" s="168">
        <f>IFERROR(VLOOKUP(B16,[4]rptBudgetaryBudgetCrossOrganiza!$A$866:$O$887,13,FALSE),"0")</f>
        <v>0</v>
      </c>
      <c r="AM16" s="178"/>
      <c r="AN16" s="178"/>
      <c r="AO16" s="178"/>
      <c r="AP16" s="178"/>
      <c r="AQ16" s="178">
        <f t="shared" si="6"/>
        <v>-5000</v>
      </c>
      <c r="AS16" s="174"/>
      <c r="AT16" s="174"/>
      <c r="AU16" s="174"/>
      <c r="AV16" s="174"/>
      <c r="AW16" s="174"/>
      <c r="AX16" s="174"/>
      <c r="AY16" s="174"/>
      <c r="AZ16" s="175">
        <f t="shared" si="7"/>
        <v>0</v>
      </c>
    </row>
    <row r="17" spans="1:56" s="141" customFormat="1" x14ac:dyDescent="0.2">
      <c r="A17" s="141">
        <v>3</v>
      </c>
      <c r="B17" s="141" t="s">
        <v>567</v>
      </c>
      <c r="C17" s="148" t="str">
        <f t="shared" si="0"/>
        <v>40</v>
      </c>
      <c r="D17" s="148" t="str">
        <f t="shared" si="1"/>
        <v>85</v>
      </c>
      <c r="E17" s="148" t="str">
        <f t="shared" si="2"/>
        <v>015</v>
      </c>
      <c r="F17" s="141" t="str">
        <f t="shared" si="4"/>
        <v>4850.10</v>
      </c>
      <c r="G17" s="141" t="s">
        <v>923</v>
      </c>
      <c r="H17" s="163">
        <v>0</v>
      </c>
      <c r="I17" s="163">
        <v>0</v>
      </c>
      <c r="J17" s="139"/>
      <c r="K17" s="139"/>
      <c r="L17" s="139"/>
      <c r="M17" s="163">
        <v>0</v>
      </c>
      <c r="N17" s="139">
        <v>0</v>
      </c>
      <c r="O17" s="139"/>
      <c r="Q17" s="174">
        <v>0</v>
      </c>
      <c r="R17" s="174">
        <v>0</v>
      </c>
      <c r="S17" s="140"/>
      <c r="T17" s="140"/>
      <c r="U17" s="140"/>
      <c r="V17" s="174">
        <v>0</v>
      </c>
      <c r="W17" s="140">
        <v>0</v>
      </c>
      <c r="X17" s="140"/>
      <c r="Z17" s="172">
        <v>0</v>
      </c>
      <c r="AA17" s="172">
        <v>0</v>
      </c>
      <c r="AB17" s="172"/>
      <c r="AC17" s="172"/>
      <c r="AD17" s="172"/>
      <c r="AE17" s="172">
        <v>0</v>
      </c>
      <c r="AF17" s="172">
        <v>0</v>
      </c>
      <c r="AG17" s="172"/>
      <c r="AI17" s="168">
        <f>IFERROR(VLOOKUP(B17,[2]rptBudgetaryBudgetCrossOrganiza!$A$1:$M$744,4,FALSE),"0")</f>
        <v>0</v>
      </c>
      <c r="AJ17" s="168">
        <f>IFERROR(VLOOKUP(B17,[2]rptBudgetaryBudgetCrossOrganiza!$A$1:$M$744,6,FALSE),"0")</f>
        <v>0</v>
      </c>
      <c r="AK17" s="168">
        <f t="shared" si="5"/>
        <v>0</v>
      </c>
      <c r="AL17" s="168">
        <f>IFERROR(VLOOKUP(B17,[4]rptBudgetaryBudgetCrossOrganiza!$A$866:$O$887,13,FALSE),"0")</f>
        <v>0</v>
      </c>
      <c r="AM17" s="178"/>
      <c r="AN17" s="178"/>
      <c r="AO17" s="178"/>
      <c r="AP17" s="178"/>
      <c r="AQ17" s="178">
        <f t="shared" si="6"/>
        <v>0</v>
      </c>
      <c r="AS17" s="174"/>
      <c r="AT17" s="174"/>
      <c r="AU17" s="174"/>
      <c r="AV17" s="174"/>
      <c r="AW17" s="174"/>
      <c r="AX17" s="174"/>
      <c r="AY17" s="174"/>
      <c r="AZ17" s="175">
        <f t="shared" si="7"/>
        <v>0</v>
      </c>
    </row>
    <row r="18" spans="1:56" s="141" customFormat="1" x14ac:dyDescent="0.2">
      <c r="A18" s="141">
        <v>3</v>
      </c>
      <c r="B18" s="141" t="s">
        <v>568</v>
      </c>
      <c r="C18" s="148" t="str">
        <f t="shared" si="0"/>
        <v>40</v>
      </c>
      <c r="D18" s="148" t="str">
        <f t="shared" si="1"/>
        <v>85</v>
      </c>
      <c r="E18" s="148" t="str">
        <f t="shared" si="2"/>
        <v>015</v>
      </c>
      <c r="F18" s="141" t="str">
        <f t="shared" si="4"/>
        <v>4850.12</v>
      </c>
      <c r="G18" s="141" t="s">
        <v>924</v>
      </c>
      <c r="H18" s="163">
        <v>5500</v>
      </c>
      <c r="I18" s="163">
        <v>5500</v>
      </c>
      <c r="J18" s="139"/>
      <c r="K18" s="139"/>
      <c r="L18" s="139"/>
      <c r="M18" s="163">
        <v>2403</v>
      </c>
      <c r="N18" s="139">
        <v>2403</v>
      </c>
      <c r="O18" s="139"/>
      <c r="Q18" s="174">
        <v>5000</v>
      </c>
      <c r="R18" s="174">
        <v>5000</v>
      </c>
      <c r="S18" s="140"/>
      <c r="T18" s="140"/>
      <c r="U18" s="140"/>
      <c r="V18" s="174">
        <v>9620.6</v>
      </c>
      <c r="W18" s="140">
        <v>9620.6</v>
      </c>
      <c r="X18" s="140"/>
      <c r="Z18" s="172">
        <v>5000</v>
      </c>
      <c r="AA18" s="172">
        <v>5000</v>
      </c>
      <c r="AB18" s="172"/>
      <c r="AC18" s="172"/>
      <c r="AD18" s="172"/>
      <c r="AE18" s="172">
        <v>20103.900000000001</v>
      </c>
      <c r="AF18" s="172">
        <v>20103.900000000001</v>
      </c>
      <c r="AG18" s="172"/>
      <c r="AI18" s="168">
        <f>IFERROR(VLOOKUP(B18,[2]rptBudgetaryBudgetCrossOrganiza!$A$1:$M$744,4,FALSE),"0")</f>
        <v>5000</v>
      </c>
      <c r="AJ18" s="168">
        <f>IFERROR(VLOOKUP(B18,[2]rptBudgetaryBudgetCrossOrganiza!$A$1:$M$744,6,FALSE),"0")</f>
        <v>5000</v>
      </c>
      <c r="AK18" s="168">
        <f t="shared" si="5"/>
        <v>5000</v>
      </c>
      <c r="AL18" s="168">
        <f>IFERROR(VLOOKUP(B18,[4]rptBudgetaryBudgetCrossOrganiza!$A$866:$O$887,13,FALSE),"0")</f>
        <v>4700.1000000000004</v>
      </c>
      <c r="AM18" s="178"/>
      <c r="AN18" s="178"/>
      <c r="AO18" s="178"/>
      <c r="AP18" s="178"/>
      <c r="AQ18" s="178">
        <f t="shared" si="6"/>
        <v>-5000</v>
      </c>
      <c r="AS18" s="174"/>
      <c r="AT18" s="174"/>
      <c r="AU18" s="174"/>
      <c r="AV18" s="174"/>
      <c r="AW18" s="174"/>
      <c r="AX18" s="174"/>
      <c r="AY18" s="174"/>
      <c r="AZ18" s="175">
        <f t="shared" si="7"/>
        <v>0</v>
      </c>
    </row>
    <row r="19" spans="1:56" s="141" customFormat="1" x14ac:dyDescent="0.2">
      <c r="A19" s="141">
        <v>3</v>
      </c>
      <c r="B19" s="141" t="s">
        <v>569</v>
      </c>
      <c r="C19" s="148" t="str">
        <f t="shared" si="0"/>
        <v>40</v>
      </c>
      <c r="D19" s="148" t="str">
        <f t="shared" si="1"/>
        <v>85</v>
      </c>
      <c r="E19" s="148" t="str">
        <f t="shared" si="2"/>
        <v>015</v>
      </c>
      <c r="F19" s="141" t="str">
        <f t="shared" si="4"/>
        <v>4850.13</v>
      </c>
      <c r="G19" s="141" t="s">
        <v>925</v>
      </c>
      <c r="H19" s="163">
        <v>0</v>
      </c>
      <c r="I19" s="163">
        <v>0</v>
      </c>
      <c r="J19" s="139"/>
      <c r="K19" s="139"/>
      <c r="L19" s="139"/>
      <c r="M19" s="163">
        <v>0</v>
      </c>
      <c r="N19" s="139">
        <v>0</v>
      </c>
      <c r="O19" s="139"/>
      <c r="Q19" s="174">
        <v>0</v>
      </c>
      <c r="R19" s="174">
        <v>0</v>
      </c>
      <c r="S19" s="140"/>
      <c r="T19" s="140"/>
      <c r="U19" s="140"/>
      <c r="V19" s="174">
        <v>0</v>
      </c>
      <c r="W19" s="140">
        <v>0</v>
      </c>
      <c r="X19" s="140"/>
      <c r="Z19" s="172">
        <v>0</v>
      </c>
      <c r="AA19" s="172">
        <v>0</v>
      </c>
      <c r="AB19" s="172"/>
      <c r="AC19" s="172"/>
      <c r="AD19" s="172"/>
      <c r="AE19" s="172">
        <v>0</v>
      </c>
      <c r="AF19" s="172">
        <v>0</v>
      </c>
      <c r="AG19" s="172"/>
      <c r="AI19" s="168">
        <f>IFERROR(VLOOKUP(B19,[2]rptBudgetaryBudgetCrossOrganiza!$A$1:$M$744,4,FALSE),"0")</f>
        <v>0</v>
      </c>
      <c r="AJ19" s="168">
        <f>IFERROR(VLOOKUP(B19,[2]rptBudgetaryBudgetCrossOrganiza!$A$1:$M$744,6,FALSE),"0")</f>
        <v>0</v>
      </c>
      <c r="AK19" s="168">
        <f t="shared" si="5"/>
        <v>0</v>
      </c>
      <c r="AL19" s="168">
        <f>IFERROR(VLOOKUP(B19,[4]rptBudgetaryBudgetCrossOrganiza!$A$866:$O$887,13,FALSE),"0")</f>
        <v>0</v>
      </c>
      <c r="AM19" s="178"/>
      <c r="AN19" s="178"/>
      <c r="AO19" s="178"/>
      <c r="AP19" s="178"/>
      <c r="AQ19" s="178">
        <f t="shared" si="6"/>
        <v>0</v>
      </c>
      <c r="AS19" s="174"/>
      <c r="AT19" s="174"/>
      <c r="AU19" s="174"/>
      <c r="AV19" s="174"/>
      <c r="AW19" s="174"/>
      <c r="AX19" s="174"/>
      <c r="AY19" s="174"/>
      <c r="AZ19" s="175">
        <f t="shared" si="7"/>
        <v>0</v>
      </c>
    </row>
    <row r="20" spans="1:56" s="141" customFormat="1" x14ac:dyDescent="0.2">
      <c r="A20" s="141">
        <v>3</v>
      </c>
      <c r="B20" s="141" t="s">
        <v>570</v>
      </c>
      <c r="C20" s="148" t="str">
        <f t="shared" si="0"/>
        <v>40</v>
      </c>
      <c r="D20" s="148" t="str">
        <f t="shared" si="1"/>
        <v>85</v>
      </c>
      <c r="E20" s="148" t="str">
        <f t="shared" si="2"/>
        <v>015</v>
      </c>
      <c r="F20" s="141" t="str">
        <f t="shared" si="4"/>
        <v>4850.29</v>
      </c>
      <c r="G20" s="141" t="s">
        <v>926</v>
      </c>
      <c r="H20" s="163">
        <v>0</v>
      </c>
      <c r="I20" s="163">
        <v>0</v>
      </c>
      <c r="J20" s="139"/>
      <c r="K20" s="139"/>
      <c r="L20" s="139"/>
      <c r="M20" s="163">
        <v>0</v>
      </c>
      <c r="N20" s="139">
        <v>0</v>
      </c>
      <c r="O20" s="139"/>
      <c r="Q20" s="174">
        <v>0</v>
      </c>
      <c r="R20" s="174">
        <v>0</v>
      </c>
      <c r="S20" s="140"/>
      <c r="T20" s="140"/>
      <c r="U20" s="140"/>
      <c r="V20" s="174">
        <v>0</v>
      </c>
      <c r="W20" s="140">
        <v>0</v>
      </c>
      <c r="X20" s="140"/>
      <c r="Z20" s="172">
        <v>0</v>
      </c>
      <c r="AA20" s="172">
        <v>0</v>
      </c>
      <c r="AB20" s="172"/>
      <c r="AC20" s="172"/>
      <c r="AD20" s="172"/>
      <c r="AE20" s="172">
        <v>0</v>
      </c>
      <c r="AF20" s="172">
        <v>0</v>
      </c>
      <c r="AG20" s="172"/>
      <c r="AI20" s="168">
        <f>IFERROR(VLOOKUP(B20,[2]rptBudgetaryBudgetCrossOrganiza!$A$1:$M$744,4,FALSE),"0")</f>
        <v>0</v>
      </c>
      <c r="AJ20" s="168">
        <f>IFERROR(VLOOKUP(B20,[2]rptBudgetaryBudgetCrossOrganiza!$A$1:$M$744,6,FALSE),"0")</f>
        <v>0</v>
      </c>
      <c r="AK20" s="168">
        <f t="shared" si="5"/>
        <v>0</v>
      </c>
      <c r="AL20" s="168">
        <f>IFERROR(VLOOKUP(B20,[4]rptBudgetaryBudgetCrossOrganiza!$A$866:$O$887,13,FALSE),"0")</f>
        <v>0</v>
      </c>
      <c r="AM20" s="178"/>
      <c r="AN20" s="178"/>
      <c r="AO20" s="178"/>
      <c r="AP20" s="178"/>
      <c r="AQ20" s="178">
        <f t="shared" si="6"/>
        <v>0</v>
      </c>
      <c r="AS20" s="174"/>
      <c r="AT20" s="174"/>
      <c r="AU20" s="174"/>
      <c r="AV20" s="174"/>
      <c r="AW20" s="174"/>
      <c r="AX20" s="174"/>
      <c r="AY20" s="174"/>
      <c r="AZ20" s="175">
        <f t="shared" si="7"/>
        <v>0</v>
      </c>
    </row>
    <row r="21" spans="1:56" s="141" customFormat="1" x14ac:dyDescent="0.2">
      <c r="A21" s="141">
        <v>3</v>
      </c>
      <c r="B21" s="141" t="s">
        <v>571</v>
      </c>
      <c r="C21" s="148" t="str">
        <f t="shared" si="0"/>
        <v>40</v>
      </c>
      <c r="D21" s="148" t="str">
        <f t="shared" si="1"/>
        <v>85</v>
      </c>
      <c r="E21" s="148" t="str">
        <f t="shared" si="2"/>
        <v>015</v>
      </c>
      <c r="F21" s="141" t="str">
        <f t="shared" si="4"/>
        <v>4850.35</v>
      </c>
      <c r="G21" s="141" t="s">
        <v>927</v>
      </c>
      <c r="H21" s="163">
        <v>6000</v>
      </c>
      <c r="I21" s="163">
        <v>6000</v>
      </c>
      <c r="J21" s="139"/>
      <c r="K21" s="139"/>
      <c r="L21" s="139"/>
      <c r="M21" s="163">
        <v>608.14</v>
      </c>
      <c r="N21" s="139">
        <v>608.14</v>
      </c>
      <c r="O21" s="139"/>
      <c r="Q21" s="174">
        <v>5000</v>
      </c>
      <c r="R21" s="174">
        <v>5000</v>
      </c>
      <c r="S21" s="140"/>
      <c r="T21" s="140"/>
      <c r="U21" s="140"/>
      <c r="V21" s="174">
        <v>643.30999999999995</v>
      </c>
      <c r="W21" s="140">
        <v>643.30999999999995</v>
      </c>
      <c r="X21" s="140"/>
      <c r="Z21" s="172">
        <v>500</v>
      </c>
      <c r="AA21" s="172">
        <v>500</v>
      </c>
      <c r="AB21" s="172"/>
      <c r="AC21" s="172"/>
      <c r="AD21" s="172"/>
      <c r="AE21" s="172">
        <v>1328.92</v>
      </c>
      <c r="AF21" s="172">
        <v>1328.92</v>
      </c>
      <c r="AG21" s="172"/>
      <c r="AI21" s="168">
        <f>IFERROR(VLOOKUP(B21,[2]rptBudgetaryBudgetCrossOrganiza!$A$1:$M$744,4,FALSE),"0")</f>
        <v>500</v>
      </c>
      <c r="AJ21" s="168">
        <f>IFERROR(VLOOKUP(B21,[2]rptBudgetaryBudgetCrossOrganiza!$A$1:$M$744,6,FALSE),"0")</f>
        <v>500</v>
      </c>
      <c r="AK21" s="168">
        <f t="shared" si="5"/>
        <v>500</v>
      </c>
      <c r="AL21" s="168">
        <f>IFERROR(VLOOKUP(B21,[4]rptBudgetaryBudgetCrossOrganiza!$A$866:$O$887,13,FALSE),"0")</f>
        <v>0</v>
      </c>
      <c r="AM21" s="178"/>
      <c r="AN21" s="178"/>
      <c r="AO21" s="178"/>
      <c r="AP21" s="178"/>
      <c r="AQ21" s="178">
        <f t="shared" si="6"/>
        <v>-500</v>
      </c>
      <c r="AS21" s="174"/>
      <c r="AT21" s="174"/>
      <c r="AU21" s="174"/>
      <c r="AV21" s="174"/>
      <c r="AW21" s="174"/>
      <c r="AX21" s="174"/>
      <c r="AY21" s="174"/>
      <c r="AZ21" s="175">
        <f t="shared" si="7"/>
        <v>0</v>
      </c>
    </row>
    <row r="22" spans="1:56" s="141" customFormat="1" x14ac:dyDescent="0.2">
      <c r="A22" s="141">
        <v>12</v>
      </c>
      <c r="B22" s="141" t="s">
        <v>572</v>
      </c>
      <c r="C22" s="148" t="str">
        <f t="shared" si="0"/>
        <v>40</v>
      </c>
      <c r="D22" s="148" t="str">
        <f t="shared" si="1"/>
        <v>85</v>
      </c>
      <c r="E22" s="148" t="str">
        <f t="shared" si="2"/>
        <v>015</v>
      </c>
      <c r="F22" s="141" t="str">
        <f t="shared" si="4"/>
        <v>4900.00</v>
      </c>
      <c r="G22" s="141" t="s">
        <v>928</v>
      </c>
      <c r="H22" s="163">
        <v>0</v>
      </c>
      <c r="I22" s="163">
        <v>0</v>
      </c>
      <c r="J22" s="139"/>
      <c r="K22" s="139"/>
      <c r="L22" s="139"/>
      <c r="M22" s="163">
        <v>0</v>
      </c>
      <c r="N22" s="139">
        <v>0</v>
      </c>
      <c r="O22" s="139"/>
      <c r="Q22" s="174">
        <v>0</v>
      </c>
      <c r="R22" s="174">
        <v>0</v>
      </c>
      <c r="S22" s="140"/>
      <c r="T22" s="140"/>
      <c r="U22" s="140"/>
      <c r="V22" s="174">
        <v>0</v>
      </c>
      <c r="W22" s="140">
        <v>0</v>
      </c>
      <c r="X22" s="140"/>
      <c r="Z22" s="172">
        <v>0</v>
      </c>
      <c r="AA22" s="172">
        <v>0</v>
      </c>
      <c r="AB22" s="172"/>
      <c r="AC22" s="172"/>
      <c r="AD22" s="172"/>
      <c r="AE22" s="172">
        <v>0</v>
      </c>
      <c r="AF22" s="172">
        <v>0</v>
      </c>
      <c r="AG22" s="172"/>
      <c r="AI22" s="168">
        <f>IFERROR(VLOOKUP(B22,[2]rptBudgetaryBudgetCrossOrganiza!$A$1:$M$744,4,FALSE),"0")</f>
        <v>0</v>
      </c>
      <c r="AJ22" s="168">
        <f>IFERROR(VLOOKUP(B22,[2]rptBudgetaryBudgetCrossOrganiza!$A$1:$M$744,6,FALSE),"0")</f>
        <v>0</v>
      </c>
      <c r="AK22" s="168">
        <f t="shared" si="5"/>
        <v>0</v>
      </c>
      <c r="AL22" s="168">
        <f>IFERROR(VLOOKUP(B22,[4]rptBudgetaryBudgetCrossOrganiza!$A$866:$O$887,13,FALSE),"0")</f>
        <v>0</v>
      </c>
      <c r="AM22" s="178"/>
      <c r="AN22" s="178"/>
      <c r="AO22" s="178"/>
      <c r="AP22" s="178"/>
      <c r="AQ22" s="178">
        <f t="shared" si="6"/>
        <v>0</v>
      </c>
      <c r="AS22" s="174"/>
      <c r="AT22" s="174"/>
      <c r="AU22" s="174"/>
      <c r="AV22" s="174"/>
      <c r="AW22" s="174"/>
      <c r="AX22" s="174"/>
      <c r="AY22" s="174"/>
      <c r="AZ22" s="175">
        <f t="shared" si="7"/>
        <v>0</v>
      </c>
    </row>
    <row r="23" spans="1:56" s="141" customFormat="1" x14ac:dyDescent="0.2">
      <c r="A23" s="141">
        <v>12</v>
      </c>
      <c r="B23" s="141" t="s">
        <v>573</v>
      </c>
      <c r="C23" s="148" t="str">
        <f t="shared" si="0"/>
        <v>40</v>
      </c>
      <c r="D23" s="148" t="str">
        <f t="shared" si="1"/>
        <v>85</v>
      </c>
      <c r="E23" s="148" t="str">
        <f t="shared" si="2"/>
        <v>015</v>
      </c>
      <c r="F23" s="141" t="str">
        <f t="shared" si="4"/>
        <v>4900.03</v>
      </c>
      <c r="G23" s="141" t="s">
        <v>929</v>
      </c>
      <c r="H23" s="163">
        <v>0</v>
      </c>
      <c r="I23" s="163">
        <v>0</v>
      </c>
      <c r="J23" s="139"/>
      <c r="K23" s="139"/>
      <c r="L23" s="139"/>
      <c r="M23" s="163">
        <v>2324789.8199999998</v>
      </c>
      <c r="N23" s="139">
        <v>2324789.8199999998</v>
      </c>
      <c r="O23" s="139"/>
      <c r="Q23" s="174">
        <v>0</v>
      </c>
      <c r="R23" s="174">
        <v>0</v>
      </c>
      <c r="S23" s="140"/>
      <c r="T23" s="140"/>
      <c r="U23" s="140"/>
      <c r="V23" s="174">
        <v>1188678</v>
      </c>
      <c r="W23" s="140">
        <v>1188678</v>
      </c>
      <c r="X23" s="140"/>
      <c r="Z23" s="172">
        <v>0</v>
      </c>
      <c r="AA23" s="172">
        <v>0</v>
      </c>
      <c r="AB23" s="172"/>
      <c r="AC23" s="172"/>
      <c r="AD23" s="172"/>
      <c r="AE23" s="172">
        <v>0</v>
      </c>
      <c r="AF23" s="172">
        <v>0</v>
      </c>
      <c r="AG23" s="172"/>
      <c r="AI23" s="168">
        <f>IFERROR(VLOOKUP(B23,[2]rptBudgetaryBudgetCrossOrganiza!$A$1:$M$744,4,FALSE),"0")</f>
        <v>0</v>
      </c>
      <c r="AJ23" s="168">
        <f>IFERROR(VLOOKUP(B23,[2]rptBudgetaryBudgetCrossOrganiza!$A$1:$M$744,6,FALSE),"0")</f>
        <v>0</v>
      </c>
      <c r="AK23" s="168">
        <f t="shared" si="5"/>
        <v>0</v>
      </c>
      <c r="AL23" s="168">
        <f>IFERROR(VLOOKUP(B23,[4]rptBudgetaryBudgetCrossOrganiza!$A$866:$O$887,13,FALSE),"0")</f>
        <v>0</v>
      </c>
      <c r="AM23" s="178"/>
      <c r="AN23" s="178"/>
      <c r="AO23" s="178"/>
      <c r="AP23" s="178"/>
      <c r="AQ23" s="178">
        <f t="shared" si="6"/>
        <v>0</v>
      </c>
      <c r="AS23" s="174"/>
      <c r="AT23" s="174"/>
      <c r="AU23" s="174"/>
      <c r="AV23" s="174"/>
      <c r="AW23" s="174"/>
      <c r="AX23" s="174"/>
      <c r="AY23" s="174"/>
      <c r="AZ23" s="175">
        <f t="shared" si="7"/>
        <v>0</v>
      </c>
    </row>
    <row r="24" spans="1:56" s="141" customFormat="1" x14ac:dyDescent="0.2">
      <c r="A24" s="141">
        <v>12</v>
      </c>
      <c r="B24" s="141" t="s">
        <v>574</v>
      </c>
      <c r="C24" s="148" t="str">
        <f t="shared" si="0"/>
        <v>40</v>
      </c>
      <c r="D24" s="148" t="str">
        <f t="shared" si="1"/>
        <v>85</v>
      </c>
      <c r="E24" s="148" t="str">
        <f t="shared" si="2"/>
        <v>015</v>
      </c>
      <c r="F24" s="141" t="str">
        <f t="shared" si="4"/>
        <v>4900.88</v>
      </c>
      <c r="G24" s="141" t="s">
        <v>930</v>
      </c>
      <c r="H24" s="163">
        <v>0</v>
      </c>
      <c r="I24" s="163">
        <v>0</v>
      </c>
      <c r="J24" s="139"/>
      <c r="K24" s="139"/>
      <c r="L24" s="139"/>
      <c r="M24" s="163">
        <v>0</v>
      </c>
      <c r="N24" s="139">
        <v>0</v>
      </c>
      <c r="O24" s="139"/>
      <c r="Q24" s="174">
        <v>0</v>
      </c>
      <c r="R24" s="174">
        <v>0</v>
      </c>
      <c r="S24" s="140"/>
      <c r="T24" s="140"/>
      <c r="U24" s="140"/>
      <c r="V24" s="174">
        <v>0</v>
      </c>
      <c r="W24" s="140">
        <v>0</v>
      </c>
      <c r="X24" s="140"/>
      <c r="Z24" s="172">
        <v>0</v>
      </c>
      <c r="AA24" s="172">
        <v>0</v>
      </c>
      <c r="AB24" s="172"/>
      <c r="AC24" s="172"/>
      <c r="AD24" s="172"/>
      <c r="AE24" s="172">
        <v>0</v>
      </c>
      <c r="AF24" s="172">
        <v>0</v>
      </c>
      <c r="AG24" s="172"/>
      <c r="AI24" s="168">
        <f>IFERROR(VLOOKUP(B24,[2]rptBudgetaryBudgetCrossOrganiza!$A$1:$M$744,4,FALSE),"0")</f>
        <v>0</v>
      </c>
      <c r="AJ24" s="168">
        <f>IFERROR(VLOOKUP(B24,[2]rptBudgetaryBudgetCrossOrganiza!$A$1:$M$744,6,FALSE),"0")</f>
        <v>0</v>
      </c>
      <c r="AK24" s="168">
        <f t="shared" si="5"/>
        <v>0</v>
      </c>
      <c r="AL24" s="168">
        <f>IFERROR(VLOOKUP(B24,[4]rptBudgetaryBudgetCrossOrganiza!$A$866:$O$887,13,FALSE),"0")</f>
        <v>0</v>
      </c>
      <c r="AM24" s="178"/>
      <c r="AN24" s="178"/>
      <c r="AO24" s="178"/>
      <c r="AP24" s="178"/>
      <c r="AQ24" s="178">
        <f t="shared" si="6"/>
        <v>0</v>
      </c>
      <c r="AS24" s="174"/>
      <c r="AT24" s="174"/>
      <c r="AU24" s="174"/>
      <c r="AV24" s="174"/>
      <c r="AW24" s="174"/>
      <c r="AX24" s="174"/>
      <c r="AY24" s="174"/>
      <c r="AZ24" s="175">
        <f t="shared" si="7"/>
        <v>0</v>
      </c>
    </row>
    <row r="25" spans="1:56" x14ac:dyDescent="0.2">
      <c r="H25" s="141">
        <f t="shared" ref="H25:O25" si="8">SUM(H3:H24)</f>
        <v>11201500</v>
      </c>
      <c r="I25" s="141">
        <f t="shared" si="8"/>
        <v>11201500</v>
      </c>
      <c r="J25" s="141">
        <f t="shared" si="8"/>
        <v>0</v>
      </c>
      <c r="K25" s="141">
        <f t="shared" si="8"/>
        <v>0</v>
      </c>
      <c r="L25" s="141">
        <f t="shared" si="8"/>
        <v>0</v>
      </c>
      <c r="M25" s="141">
        <f t="shared" si="8"/>
        <v>14993153.060000002</v>
      </c>
      <c r="N25" s="141">
        <f t="shared" si="8"/>
        <v>14993153.060000002</v>
      </c>
      <c r="O25" s="141">
        <f t="shared" si="8"/>
        <v>729120</v>
      </c>
      <c r="Q25" s="141">
        <f t="shared" ref="Q25:X25" si="9">SUM(Q3:Q24)</f>
        <v>11469125</v>
      </c>
      <c r="R25" s="141">
        <f t="shared" si="9"/>
        <v>11469125</v>
      </c>
      <c r="S25" s="141">
        <f t="shared" si="9"/>
        <v>0</v>
      </c>
      <c r="T25" s="141">
        <f t="shared" si="9"/>
        <v>0</v>
      </c>
      <c r="U25" s="141">
        <f t="shared" si="9"/>
        <v>0</v>
      </c>
      <c r="V25" s="141">
        <f t="shared" si="9"/>
        <v>15000091.439999999</v>
      </c>
      <c r="W25" s="141">
        <f t="shared" si="9"/>
        <v>15000091.439999999</v>
      </c>
      <c r="X25" s="141">
        <f t="shared" si="9"/>
        <v>758520</v>
      </c>
      <c r="Y25" s="141"/>
      <c r="Z25" s="141">
        <f t="shared" ref="Z25:AG25" si="10">SUM(Z3:Z24)</f>
        <v>13036610</v>
      </c>
      <c r="AA25" s="141">
        <f t="shared" si="10"/>
        <v>13036610</v>
      </c>
      <c r="AB25" s="141">
        <f t="shared" si="10"/>
        <v>0</v>
      </c>
      <c r="AC25" s="141">
        <f t="shared" si="10"/>
        <v>0</v>
      </c>
      <c r="AD25" s="141">
        <f t="shared" si="10"/>
        <v>0</v>
      </c>
      <c r="AE25" s="141">
        <f t="shared" si="10"/>
        <v>12721092.779999997</v>
      </c>
      <c r="AF25" s="141">
        <f t="shared" si="10"/>
        <v>12721092.779999997</v>
      </c>
      <c r="AG25" s="141">
        <f t="shared" si="10"/>
        <v>-787920</v>
      </c>
      <c r="AH25" s="141"/>
      <c r="AI25" s="141">
        <f t="shared" ref="AI25:AQ25" si="11">SUM(AI3:AI24)</f>
        <v>13036110</v>
      </c>
      <c r="AJ25" s="141">
        <f t="shared" si="11"/>
        <v>13036110</v>
      </c>
      <c r="AK25" s="141">
        <f t="shared" si="11"/>
        <v>13036110</v>
      </c>
      <c r="AL25" s="141">
        <f t="shared" si="11"/>
        <v>3861223.14</v>
      </c>
      <c r="AM25" s="141">
        <f t="shared" si="11"/>
        <v>0</v>
      </c>
      <c r="AN25" s="141">
        <f t="shared" si="11"/>
        <v>0</v>
      </c>
      <c r="AO25" s="141">
        <f t="shared" si="11"/>
        <v>0</v>
      </c>
      <c r="AP25" s="141">
        <f t="shared" si="11"/>
        <v>0</v>
      </c>
      <c r="AQ25" s="141">
        <f t="shared" si="11"/>
        <v>-13036110</v>
      </c>
      <c r="AR25" s="141"/>
      <c r="AS25" s="141">
        <f t="shared" ref="AS25:AZ25" si="12">SUM(AS3:AS24)</f>
        <v>0</v>
      </c>
      <c r="AT25" s="141">
        <f t="shared" si="12"/>
        <v>0</v>
      </c>
      <c r="AU25" s="141">
        <f t="shared" si="12"/>
        <v>0</v>
      </c>
      <c r="AV25" s="141">
        <f t="shared" si="12"/>
        <v>0</v>
      </c>
      <c r="AW25" s="141">
        <f t="shared" si="12"/>
        <v>0</v>
      </c>
      <c r="AX25" s="141">
        <f t="shared" si="12"/>
        <v>0</v>
      </c>
      <c r="AY25" s="141">
        <f t="shared" si="12"/>
        <v>0</v>
      </c>
      <c r="AZ25" s="141">
        <f t="shared" si="12"/>
        <v>0</v>
      </c>
      <c r="BA25" s="141"/>
      <c r="BB25" s="141"/>
      <c r="BC25" s="141"/>
      <c r="BD25" s="141"/>
    </row>
  </sheetData>
  <autoFilter ref="A2:WWY2"/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1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0" t="s">
        <v>127</v>
      </c>
      <c r="C1" s="150"/>
    </row>
    <row r="2" spans="1:22" x14ac:dyDescent="0.25">
      <c r="A2" s="150" t="s">
        <v>128</v>
      </c>
      <c r="C2" s="150"/>
      <c r="D2" s="152" t="s">
        <v>129</v>
      </c>
      <c r="E2" s="13"/>
      <c r="F2" s="152" t="s">
        <v>1</v>
      </c>
      <c r="G2" s="13"/>
      <c r="H2" s="152" t="s">
        <v>2</v>
      </c>
      <c r="I2" s="13"/>
      <c r="J2" s="152" t="s">
        <v>3</v>
      </c>
      <c r="K2" s="13"/>
      <c r="L2" s="152" t="s">
        <v>4</v>
      </c>
      <c r="M2" s="13"/>
      <c r="N2" s="152"/>
      <c r="O2" s="13"/>
      <c r="P2" s="152"/>
      <c r="Q2" s="153"/>
      <c r="R2" s="152"/>
      <c r="T2" s="154"/>
    </row>
    <row r="4" spans="1:22" x14ac:dyDescent="0.25">
      <c r="A4" s="150" t="s">
        <v>130</v>
      </c>
      <c r="C4" s="150"/>
    </row>
    <row r="5" spans="1:22" x14ac:dyDescent="0.25">
      <c r="B5" s="150"/>
      <c r="C5" s="150" t="s">
        <v>131</v>
      </c>
      <c r="D5" s="155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22" x14ac:dyDescent="0.25">
      <c r="B6" s="150"/>
      <c r="C6" s="150" t="s">
        <v>132</v>
      </c>
      <c r="D6" s="155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22" x14ac:dyDescent="0.25">
      <c r="B7" s="150"/>
      <c r="C7" s="150" t="s">
        <v>133</v>
      </c>
      <c r="D7" s="155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</row>
    <row r="8" spans="1:22" x14ac:dyDescent="0.25">
      <c r="B8" s="150"/>
      <c r="C8" s="150" t="s">
        <v>134</v>
      </c>
      <c r="D8" s="155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</row>
    <row r="9" spans="1:22" x14ac:dyDescent="0.25">
      <c r="B9" s="150"/>
      <c r="C9" s="150" t="s">
        <v>135</v>
      </c>
      <c r="D9" s="155"/>
      <c r="E9" s="151"/>
      <c r="F9" s="151"/>
      <c r="G9" s="151"/>
      <c r="H9" s="162"/>
      <c r="I9" s="151"/>
      <c r="J9" s="151"/>
      <c r="K9" s="151"/>
      <c r="L9" s="151"/>
      <c r="M9" s="151"/>
      <c r="N9" s="151"/>
      <c r="O9" s="151"/>
      <c r="P9" s="151"/>
      <c r="Q9" s="151"/>
      <c r="R9" s="151"/>
      <c r="V9" s="156"/>
    </row>
    <row r="10" spans="1:22" x14ac:dyDescent="0.25">
      <c r="A10" s="150" t="s">
        <v>136</v>
      </c>
      <c r="C10" s="150"/>
      <c r="D10" s="157">
        <f>SUM(D5:D8)</f>
        <v>0</v>
      </c>
      <c r="E10" s="151"/>
      <c r="F10" s="157">
        <f>SUM(F5:F8)</f>
        <v>0</v>
      </c>
      <c r="G10" s="151"/>
      <c r="H10" s="158">
        <f>SUM(H5:H9)</f>
        <v>0</v>
      </c>
      <c r="I10" s="151"/>
      <c r="J10" s="158">
        <f>SUM(J5:J9)</f>
        <v>0</v>
      </c>
      <c r="K10" s="151"/>
      <c r="L10" s="158">
        <f>SUM(L5:L9)</f>
        <v>0</v>
      </c>
      <c r="M10" s="151"/>
      <c r="N10" s="158">
        <f>SUM(N5:N9)</f>
        <v>0</v>
      </c>
      <c r="O10" s="151"/>
      <c r="P10" s="158">
        <f>SUM(P5:P9)</f>
        <v>0</v>
      </c>
      <c r="Q10" s="151"/>
      <c r="R10" s="158">
        <f>SUM(R5:R9)</f>
        <v>0</v>
      </c>
      <c r="T10" s="158">
        <f>SUM(T5:T9)</f>
        <v>0</v>
      </c>
    </row>
    <row r="11" spans="1:22" x14ac:dyDescent="0.25">
      <c r="B11" s="150"/>
      <c r="C11" s="150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</row>
    <row r="12" spans="1:22" x14ac:dyDescent="0.25">
      <c r="A12" s="150" t="s">
        <v>137</v>
      </c>
      <c r="C12" s="150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</row>
    <row r="13" spans="1:22" x14ac:dyDescent="0.25">
      <c r="B13" s="150"/>
      <c r="C13" s="150" t="s">
        <v>138</v>
      </c>
      <c r="D13" s="155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</row>
    <row r="14" spans="1:22" x14ac:dyDescent="0.25">
      <c r="B14" s="150"/>
      <c r="C14" s="150" t="s">
        <v>139</v>
      </c>
      <c r="D14" s="155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</row>
    <row r="15" spans="1:22" x14ac:dyDescent="0.25">
      <c r="B15" s="150"/>
      <c r="C15" s="150" t="s">
        <v>140</v>
      </c>
      <c r="D15" s="155"/>
      <c r="E15" s="151"/>
      <c r="F15" s="151"/>
      <c r="G15" s="151"/>
      <c r="H15" s="151"/>
      <c r="I15" s="151"/>
      <c r="K15" s="151"/>
      <c r="L15" s="151"/>
      <c r="M15" s="151"/>
      <c r="N15" s="151"/>
      <c r="O15" s="151"/>
      <c r="P15" s="151"/>
      <c r="Q15" s="151"/>
      <c r="R15" s="151"/>
    </row>
    <row r="16" spans="1:22" x14ac:dyDescent="0.25">
      <c r="B16" s="150"/>
      <c r="C16" s="150" t="s">
        <v>141</v>
      </c>
      <c r="D16" s="155"/>
      <c r="E16" s="151"/>
      <c r="F16" s="151"/>
      <c r="G16" s="151"/>
      <c r="H16" s="151"/>
      <c r="I16" s="151"/>
      <c r="K16" s="151"/>
      <c r="L16" s="151"/>
      <c r="M16" s="151"/>
      <c r="N16" s="151"/>
      <c r="O16" s="151"/>
      <c r="P16" s="151"/>
      <c r="Q16" s="151"/>
      <c r="R16" s="151"/>
    </row>
    <row r="17" spans="1:20" x14ac:dyDescent="0.25">
      <c r="B17" s="150"/>
      <c r="C17" s="150" t="s">
        <v>142</v>
      </c>
      <c r="D17" s="155"/>
      <c r="E17" s="151"/>
      <c r="F17" s="151"/>
      <c r="G17" s="151"/>
      <c r="H17" s="151"/>
      <c r="I17" s="151"/>
      <c r="K17" s="151"/>
      <c r="L17" s="151"/>
      <c r="M17" s="151"/>
      <c r="N17" s="151"/>
      <c r="O17" s="151"/>
      <c r="P17" s="151"/>
      <c r="Q17" s="151"/>
      <c r="R17" s="151"/>
    </row>
    <row r="18" spans="1:20" x14ac:dyDescent="0.25">
      <c r="B18" s="150"/>
      <c r="C18" s="150" t="s">
        <v>143</v>
      </c>
      <c r="D18" s="155"/>
      <c r="E18" s="151"/>
      <c r="F18" s="151"/>
      <c r="G18" s="151"/>
      <c r="H18" s="151"/>
      <c r="I18" s="151"/>
      <c r="K18" s="151"/>
      <c r="L18" s="151"/>
      <c r="M18" s="151"/>
      <c r="N18" s="151"/>
      <c r="O18" s="151"/>
      <c r="P18" s="151"/>
      <c r="Q18" s="151"/>
      <c r="R18" s="151"/>
    </row>
    <row r="19" spans="1:20" x14ac:dyDescent="0.25">
      <c r="B19" s="150"/>
      <c r="C19" s="150" t="s">
        <v>143</v>
      </c>
      <c r="D19" s="155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</row>
    <row r="20" spans="1:20" x14ac:dyDescent="0.25">
      <c r="B20" s="150"/>
      <c r="C20" s="150" t="s">
        <v>144</v>
      </c>
      <c r="D20" s="155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</row>
    <row r="21" spans="1:20" x14ac:dyDescent="0.25">
      <c r="A21" s="150" t="s">
        <v>145</v>
      </c>
      <c r="C21" s="150"/>
      <c r="D21" s="157">
        <f>SUM(D13:D20)</f>
        <v>0</v>
      </c>
      <c r="E21" s="151"/>
      <c r="F21" s="157">
        <f>SUM(F13:F20)</f>
        <v>0</v>
      </c>
      <c r="G21" s="151"/>
      <c r="H21" s="158">
        <f>SUM(H13:H20)</f>
        <v>0</v>
      </c>
      <c r="I21" s="151"/>
      <c r="J21" s="158"/>
      <c r="K21" s="151"/>
      <c r="L21" s="158"/>
      <c r="M21" s="151"/>
      <c r="N21" s="158"/>
      <c r="O21" s="151"/>
      <c r="P21" s="158"/>
      <c r="Q21" s="151"/>
      <c r="R21" s="158"/>
      <c r="T21" s="158"/>
    </row>
    <row r="22" spans="1:20" x14ac:dyDescent="0.25">
      <c r="B22" s="150"/>
      <c r="C22" s="150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</row>
    <row r="23" spans="1:20" ht="15.75" thickBot="1" x14ac:dyDescent="0.3">
      <c r="A23" s="150" t="s">
        <v>146</v>
      </c>
      <c r="C23" s="150"/>
      <c r="D23" s="159">
        <f>+D10-D21</f>
        <v>0</v>
      </c>
      <c r="E23" s="151"/>
      <c r="F23" s="159">
        <f>+F10-F21</f>
        <v>0</v>
      </c>
      <c r="G23" s="151"/>
      <c r="H23" s="159">
        <f>+H10-H21</f>
        <v>0</v>
      </c>
      <c r="I23" s="151"/>
      <c r="J23" s="160"/>
      <c r="K23" s="151"/>
      <c r="L23" s="160"/>
      <c r="M23" s="151"/>
      <c r="N23" s="160"/>
      <c r="O23" s="151"/>
      <c r="P23" s="160"/>
      <c r="Q23" s="151"/>
      <c r="R23" s="160"/>
      <c r="T23" s="160"/>
    </row>
    <row r="24" spans="1:20" ht="15.75" thickTop="1" x14ac:dyDescent="0.25">
      <c r="A24" t="s">
        <v>147</v>
      </c>
      <c r="B24" s="150"/>
      <c r="C24" s="150"/>
      <c r="D24" s="155">
        <f>+D23-'[1]Current Working'!H61</f>
        <v>-2391589.8199999998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</row>
    <row r="25" spans="1:20" x14ac:dyDescent="0.25">
      <c r="A25" t="s">
        <v>148</v>
      </c>
    </row>
    <row r="26" spans="1:20" x14ac:dyDescent="0.25">
      <c r="B26" s="151"/>
      <c r="C26" s="150" t="s">
        <v>149</v>
      </c>
      <c r="D26" s="151"/>
      <c r="E26" s="151"/>
      <c r="F26" s="151"/>
      <c r="G26" s="151"/>
      <c r="H26" s="151"/>
      <c r="I26" s="151"/>
      <c r="J26" s="151"/>
      <c r="K26" s="151"/>
      <c r="N26" s="151"/>
      <c r="O26" s="151"/>
      <c r="P26" s="151"/>
      <c r="R26" s="151"/>
      <c r="S26" s="151"/>
    </row>
    <row r="27" spans="1:20" x14ac:dyDescent="0.25">
      <c r="B27" s="151"/>
      <c r="C27" s="150"/>
      <c r="D27" s="151"/>
      <c r="E27" s="151"/>
      <c r="F27" s="151"/>
      <c r="G27" s="151"/>
      <c r="H27" s="151"/>
      <c r="I27" s="151"/>
      <c r="J27" s="151"/>
      <c r="K27" s="151"/>
      <c r="N27" s="151"/>
      <c r="O27" s="151"/>
      <c r="P27" s="151"/>
      <c r="R27" s="151"/>
      <c r="S27" s="151"/>
    </row>
    <row r="28" spans="1:20" x14ac:dyDescent="0.25">
      <c r="B28" s="151"/>
      <c r="C28" s="150"/>
      <c r="D28" s="151"/>
      <c r="E28" s="151"/>
      <c r="F28" s="151"/>
      <c r="G28" s="151"/>
      <c r="H28" s="151"/>
      <c r="I28" s="151"/>
      <c r="J28" s="151"/>
      <c r="K28" s="151"/>
      <c r="N28" s="151"/>
      <c r="O28" s="151"/>
      <c r="R28" s="151"/>
      <c r="S28" s="151"/>
    </row>
    <row r="29" spans="1:20" x14ac:dyDescent="0.25">
      <c r="P29" s="156"/>
      <c r="R29" s="151"/>
      <c r="S29" s="151"/>
    </row>
    <row r="30" spans="1:20" x14ac:dyDescent="0.25">
      <c r="R30" s="151"/>
      <c r="S30" s="151"/>
    </row>
    <row r="31" spans="1:20" x14ac:dyDescent="0.25">
      <c r="R31" s="151"/>
      <c r="S31" s="151"/>
    </row>
    <row r="32" spans="1:20" x14ac:dyDescent="0.25">
      <c r="R32" s="151"/>
      <c r="S32" s="151"/>
    </row>
    <row r="35" spans="3:18" x14ac:dyDescent="0.25">
      <c r="C35" s="161"/>
      <c r="R35" s="1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C11" sqref="C11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0"/>
    </row>
    <row r="3" spans="1:1" x14ac:dyDescent="0.25">
      <c r="A3" s="181"/>
    </row>
    <row r="4" spans="1:1" x14ac:dyDescent="0.25">
      <c r="A4" s="181"/>
    </row>
    <row r="5" spans="1:1" x14ac:dyDescent="0.25">
      <c r="A5" s="181"/>
    </row>
    <row r="6" spans="1:1" x14ac:dyDescent="0.25">
      <c r="A6" s="181"/>
    </row>
    <row r="7" spans="1:1" x14ac:dyDescent="0.25">
      <c r="A7" s="181"/>
    </row>
    <row r="8" spans="1:1" x14ac:dyDescent="0.25">
      <c r="A8" s="181"/>
    </row>
    <row r="9" spans="1:1" x14ac:dyDescent="0.25">
      <c r="A9" s="181"/>
    </row>
    <row r="10" spans="1:1" x14ac:dyDescent="0.25">
      <c r="A10" s="181"/>
    </row>
    <row r="11" spans="1:1" x14ac:dyDescent="0.25">
      <c r="A11" s="181"/>
    </row>
    <row r="12" spans="1:1" x14ac:dyDescent="0.25">
      <c r="A12" s="18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QD2UCF5UJE4V-2141839551-49</_dlc_DocId>
    <_dlc_DocIdUrl xmlns="7184055b-e5ea-4162-8b19-ace5c644b73a">
      <Url>http://intranet2/finance/_layouts/15/DocIdRedir.aspx?ID=QD2UCF5UJE4V-2141839551-49</Url>
      <Description>QD2UCF5UJE4V-2141839551-49</Description>
    </_dlc_DocIdUrl>
  </documentManagement>
</p:properties>
</file>

<file path=customXml/itemProps1.xml><?xml version="1.0" encoding="utf-8"?>
<ds:datastoreItem xmlns:ds="http://schemas.openxmlformats.org/officeDocument/2006/customXml" ds:itemID="{B6033F6F-6C20-432D-9C56-7D2CE4816F0C}"/>
</file>

<file path=customXml/itemProps2.xml><?xml version="1.0" encoding="utf-8"?>
<ds:datastoreItem xmlns:ds="http://schemas.openxmlformats.org/officeDocument/2006/customXml" ds:itemID="{ED8E346B-C7F8-40FF-8B8E-7E7DB3AF20C3}"/>
</file>

<file path=customXml/itemProps3.xml><?xml version="1.0" encoding="utf-8"?>
<ds:datastoreItem xmlns:ds="http://schemas.openxmlformats.org/officeDocument/2006/customXml" ds:itemID="{2AE12993-2F7F-4835-8092-D0B1E69600AE}"/>
</file>

<file path=customXml/itemProps4.xml><?xml version="1.0" encoding="utf-8"?>
<ds:datastoreItem xmlns:ds="http://schemas.openxmlformats.org/officeDocument/2006/customXml" ds:itemID="{E23D7CD5-2246-4D2F-A205-BE08F9542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2021-01-04T22:03:20Z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ecb69504-87dc-4ab2-ad07-2c0da5a7dbc8</vt:lpwstr>
  </property>
</Properties>
</file>